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3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Templat PBD MPEI\Tingkatan 5\"/>
    </mc:Choice>
  </mc:AlternateContent>
  <bookViews>
    <workbookView xWindow="0" yWindow="0" windowWidth="24000" windowHeight="9630" tabRatio="791" activeTab="1"/>
  </bookViews>
  <sheets>
    <sheet name="PANDUAN" sheetId="5" r:id="rId1"/>
    <sheet name="REKOD PRESTASI MURID" sheetId="1" r:id="rId2"/>
    <sheet name="LAPORAN MURID (INDIVIDU)" sheetId="2" r:id="rId3"/>
    <sheet name="DATA PERNYATAAN TAHAP PGUASAAN " sheetId="3" r:id="rId4"/>
    <sheet name="GRAF PELAPORAN" sheetId="4" r:id="rId5"/>
  </sheets>
  <definedNames>
    <definedName name="_xlnm.Print_Area" localSheetId="3">'DATA PERNYATAAN TAHAP PGUASAAN '!$A$1:$B$210</definedName>
    <definedName name="_xlnm.Print_Area" localSheetId="4">'GRAF PELAPORAN'!$A$1:$Q$216</definedName>
    <definedName name="_xlnm.Print_Area" localSheetId="2">'LAPORAN MURID (INDIVIDU)'!$A$1:$G$59</definedName>
    <definedName name="_xlnm.Print_Area" localSheetId="0">PANDUAN!$A$1:$K$52</definedName>
    <definedName name="_xlnm.Print_Area" localSheetId="1">'REKOD PRESTASI MURID'!$A$1:$AD$78</definedName>
    <definedName name="_xlnm.Print_Titles" localSheetId="3">'DATA PERNYATAAN TAHAP PGUASAAN '!$1:$2</definedName>
    <definedName name="_xlnm.Print_Titles" localSheetId="4">'GRAF PELAPORAN'!$1:$4</definedName>
    <definedName name="_xlnm.Print_Titles" localSheetId="1">'REKOD PRESTASI MURID'!$11:$11</definedName>
  </definedNames>
  <calcPr calcId="162913"/>
</workbook>
</file>

<file path=xl/calcChain.xml><?xml version="1.0" encoding="utf-8"?>
<calcChain xmlns="http://schemas.openxmlformats.org/spreadsheetml/2006/main">
  <c r="P61" i="4" l="1"/>
  <c r="O61" i="4"/>
  <c r="N61" i="4"/>
  <c r="M61" i="4"/>
  <c r="L61" i="4"/>
  <c r="K61" i="4"/>
  <c r="F56" i="2"/>
  <c r="O26" i="4"/>
  <c r="P43" i="4"/>
  <c r="O43" i="4"/>
  <c r="N43" i="4"/>
  <c r="H43" i="4"/>
  <c r="G43" i="4"/>
  <c r="F43" i="4"/>
  <c r="P26" i="4"/>
  <c r="N26" i="4"/>
  <c r="H26" i="4"/>
  <c r="G26" i="4"/>
  <c r="F26" i="4"/>
  <c r="P8" i="4"/>
  <c r="O8" i="4"/>
  <c r="N8" i="4"/>
  <c r="H8" i="4"/>
  <c r="G8" i="4"/>
  <c r="F8" i="4"/>
  <c r="M3" i="4"/>
  <c r="H4" i="4"/>
  <c r="H3" i="4"/>
  <c r="J41" i="4"/>
  <c r="J24" i="4"/>
  <c r="M43" i="4"/>
  <c r="L43" i="4"/>
  <c r="K43" i="4"/>
  <c r="K26" i="4"/>
  <c r="L26" i="4"/>
  <c r="M26" i="4"/>
  <c r="K9" i="2"/>
  <c r="K8" i="2"/>
  <c r="K7" i="2"/>
  <c r="E15" i="2"/>
  <c r="E17" i="2"/>
  <c r="F15" i="2"/>
  <c r="D11" i="2"/>
  <c r="A1" i="4"/>
  <c r="B6" i="4"/>
  <c r="J6" i="4"/>
  <c r="C8" i="4"/>
  <c r="D8" i="4"/>
  <c r="E8" i="4"/>
  <c r="K8" i="4"/>
  <c r="L8" i="4"/>
  <c r="M8" i="4"/>
  <c r="B24" i="4"/>
  <c r="C26" i="4"/>
  <c r="D26" i="4"/>
  <c r="E26" i="4"/>
  <c r="B41" i="4"/>
  <c r="C43" i="4"/>
  <c r="D43" i="4"/>
  <c r="E43" i="4"/>
  <c r="B59" i="4"/>
  <c r="C61" i="4"/>
  <c r="D61" i="4"/>
  <c r="E61" i="4"/>
  <c r="F61" i="4"/>
  <c r="G61" i="4"/>
  <c r="H61" i="4"/>
  <c r="B76" i="4"/>
  <c r="J76" i="4"/>
  <c r="C78" i="4"/>
  <c r="D78" i="4"/>
  <c r="E78" i="4"/>
  <c r="F78" i="4"/>
  <c r="G78" i="4"/>
  <c r="H78" i="4"/>
  <c r="K78" i="4"/>
  <c r="L78" i="4"/>
  <c r="M78" i="4"/>
  <c r="N78" i="4"/>
  <c r="O78" i="4"/>
  <c r="P78" i="4"/>
  <c r="B94" i="4"/>
  <c r="J94" i="4"/>
  <c r="C96" i="4"/>
  <c r="D96" i="4"/>
  <c r="E96" i="4"/>
  <c r="F96" i="4"/>
  <c r="G96" i="4"/>
  <c r="H96" i="4"/>
  <c r="K96" i="4"/>
  <c r="L96" i="4"/>
  <c r="M96" i="4"/>
  <c r="N96" i="4"/>
  <c r="O96" i="4"/>
  <c r="P96" i="4"/>
  <c r="B111" i="4"/>
  <c r="J111" i="4"/>
  <c r="C113" i="4"/>
  <c r="D113" i="4"/>
  <c r="E113" i="4"/>
  <c r="F113" i="4"/>
  <c r="G113" i="4"/>
  <c r="H113" i="4"/>
  <c r="K113" i="4"/>
  <c r="L113" i="4"/>
  <c r="M113" i="4"/>
  <c r="N113" i="4"/>
  <c r="O113" i="4"/>
  <c r="P113" i="4"/>
  <c r="B129" i="4"/>
  <c r="J129" i="4"/>
  <c r="C131" i="4"/>
  <c r="D131" i="4"/>
  <c r="E131" i="4"/>
  <c r="F131" i="4"/>
  <c r="G131" i="4"/>
  <c r="H131" i="4"/>
  <c r="K131" i="4"/>
  <c r="L131" i="4"/>
  <c r="M131" i="4"/>
  <c r="N131" i="4"/>
  <c r="O131" i="4"/>
  <c r="P131" i="4"/>
  <c r="B147" i="4"/>
  <c r="J147" i="4"/>
  <c r="C149" i="4"/>
  <c r="D149" i="4"/>
  <c r="E149" i="4"/>
  <c r="F149" i="4"/>
  <c r="G149" i="4"/>
  <c r="H149" i="4"/>
  <c r="K149" i="4"/>
  <c r="L149" i="4"/>
  <c r="M149" i="4"/>
  <c r="N149" i="4"/>
  <c r="O149" i="4"/>
  <c r="P149" i="4"/>
  <c r="B165" i="4"/>
  <c r="J165" i="4"/>
  <c r="C167" i="4"/>
  <c r="D167" i="4"/>
  <c r="E167" i="4"/>
  <c r="F167" i="4"/>
  <c r="G167" i="4"/>
  <c r="H167" i="4"/>
  <c r="K167" i="4"/>
  <c r="L167" i="4"/>
  <c r="M167" i="4"/>
  <c r="N167" i="4"/>
  <c r="O167" i="4"/>
  <c r="P167" i="4"/>
  <c r="B183" i="4"/>
  <c r="J183" i="4"/>
  <c r="C185" i="4"/>
  <c r="D185" i="4"/>
  <c r="E185" i="4"/>
  <c r="F185" i="4"/>
  <c r="G185" i="4"/>
  <c r="H185" i="4"/>
  <c r="K185" i="4"/>
  <c r="L185" i="4"/>
  <c r="M185" i="4"/>
  <c r="N185" i="4"/>
  <c r="O185" i="4"/>
  <c r="P185" i="4"/>
  <c r="C203" i="4"/>
  <c r="D203" i="4"/>
  <c r="E203" i="4"/>
  <c r="F203" i="4"/>
  <c r="G203" i="4"/>
  <c r="H203" i="4"/>
  <c r="B1" i="2"/>
  <c r="B2" i="2"/>
  <c r="B3" i="2"/>
  <c r="B4" i="2"/>
  <c r="D13" i="2"/>
  <c r="B6" i="2"/>
  <c r="B20" i="2"/>
  <c r="I7" i="2"/>
  <c r="J7" i="2"/>
  <c r="I8" i="2"/>
  <c r="J8" i="2"/>
  <c r="D9" i="2"/>
  <c r="I9" i="2"/>
  <c r="J9" i="2"/>
  <c r="I10" i="2"/>
  <c r="J10" i="2"/>
  <c r="I11" i="2"/>
  <c r="J11" i="2"/>
  <c r="D12" i="2"/>
  <c r="I12" i="2"/>
  <c r="J12" i="2"/>
  <c r="I13" i="2"/>
  <c r="J13" i="2"/>
  <c r="I14" i="2"/>
  <c r="J14" i="2"/>
  <c r="I15" i="2"/>
  <c r="J15" i="2"/>
  <c r="I16" i="2"/>
  <c r="J16" i="2"/>
  <c r="I17" i="2"/>
  <c r="J17" i="2"/>
  <c r="I18" i="2"/>
  <c r="J18" i="2"/>
  <c r="I19" i="2"/>
  <c r="J19" i="2"/>
  <c r="D20" i="2"/>
  <c r="E20" i="2"/>
  <c r="F20" i="2"/>
  <c r="I20" i="2"/>
  <c r="J20" i="2"/>
  <c r="D21" i="2"/>
  <c r="E21" i="2"/>
  <c r="F21" i="2"/>
  <c r="I21" i="2"/>
  <c r="J21" i="2"/>
  <c r="D22" i="2"/>
  <c r="E22" i="2"/>
  <c r="F22" i="2"/>
  <c r="I22" i="2"/>
  <c r="J22" i="2"/>
  <c r="D23" i="2"/>
  <c r="E23" i="2"/>
  <c r="F23" i="2"/>
  <c r="I23" i="2"/>
  <c r="J23" i="2"/>
  <c r="D24" i="2"/>
  <c r="E24" i="2"/>
  <c r="F24" i="2"/>
  <c r="I24" i="2"/>
  <c r="J24" i="2"/>
  <c r="D25" i="2"/>
  <c r="E25" i="2"/>
  <c r="F25" i="2"/>
  <c r="I25" i="2"/>
  <c r="J25" i="2"/>
  <c r="D26" i="2"/>
  <c r="E26" i="2"/>
  <c r="F26" i="2"/>
  <c r="I26" i="2"/>
  <c r="J26" i="2"/>
  <c r="D27" i="2"/>
  <c r="E27" i="2"/>
  <c r="F27" i="2"/>
  <c r="I27" i="2"/>
  <c r="J27" i="2"/>
  <c r="D28" i="2"/>
  <c r="E28" i="2"/>
  <c r="F28" i="2"/>
  <c r="I28" i="2"/>
  <c r="J28" i="2"/>
  <c r="D29" i="2"/>
  <c r="E29" i="2"/>
  <c r="F29" i="2"/>
  <c r="I29" i="2"/>
  <c r="J29" i="2"/>
  <c r="D30" i="2"/>
  <c r="E30" i="2"/>
  <c r="F30" i="2"/>
  <c r="I30" i="2"/>
  <c r="J30" i="2"/>
  <c r="D31" i="2"/>
  <c r="E31" i="2"/>
  <c r="F31" i="2"/>
  <c r="I31" i="2"/>
  <c r="J31" i="2"/>
  <c r="D32" i="2"/>
  <c r="E32" i="2"/>
  <c r="F32" i="2"/>
  <c r="I32" i="2"/>
  <c r="J32" i="2"/>
  <c r="D33" i="2"/>
  <c r="E33" i="2"/>
  <c r="F33" i="2"/>
  <c r="I33" i="2"/>
  <c r="J33" i="2"/>
  <c r="D34" i="2"/>
  <c r="E34" i="2"/>
  <c r="F34" i="2"/>
  <c r="I34" i="2"/>
  <c r="J34" i="2"/>
  <c r="D35" i="2"/>
  <c r="E35" i="2"/>
  <c r="F35" i="2"/>
  <c r="I35" i="2"/>
  <c r="J35" i="2"/>
  <c r="D36" i="2"/>
  <c r="E36" i="2"/>
  <c r="F36" i="2"/>
  <c r="I36" i="2"/>
  <c r="J36" i="2"/>
  <c r="D37" i="2"/>
  <c r="E37" i="2"/>
  <c r="F37" i="2"/>
  <c r="I37" i="2"/>
  <c r="J37" i="2"/>
  <c r="D38" i="2"/>
  <c r="E38" i="2"/>
  <c r="F38" i="2"/>
  <c r="I38" i="2"/>
  <c r="J38" i="2"/>
  <c r="D39" i="2"/>
  <c r="E39" i="2"/>
  <c r="F39" i="2"/>
  <c r="I39" i="2"/>
  <c r="J39" i="2"/>
  <c r="D40" i="2"/>
  <c r="E40" i="2"/>
  <c r="F40" i="2"/>
  <c r="I40" i="2"/>
  <c r="J40" i="2"/>
  <c r="D41" i="2"/>
  <c r="E41" i="2"/>
  <c r="F41" i="2"/>
  <c r="I41" i="2"/>
  <c r="J41" i="2"/>
  <c r="D42" i="2"/>
  <c r="E42" i="2"/>
  <c r="F42" i="2"/>
  <c r="I42" i="2"/>
  <c r="J42" i="2"/>
  <c r="D43" i="2"/>
  <c r="E43" i="2"/>
  <c r="F43" i="2"/>
  <c r="I43" i="2"/>
  <c r="J43" i="2"/>
  <c r="D44" i="2"/>
  <c r="E44" i="2"/>
  <c r="F44" i="2"/>
  <c r="I44" i="2"/>
  <c r="J44" i="2"/>
  <c r="I45" i="2"/>
  <c r="J45" i="2"/>
  <c r="I46" i="2"/>
  <c r="J46" i="2"/>
  <c r="I47" i="2"/>
  <c r="J47" i="2"/>
  <c r="I48" i="2"/>
  <c r="J48" i="2"/>
  <c r="I49" i="2"/>
  <c r="J49" i="2"/>
  <c r="I50" i="2"/>
  <c r="J50" i="2"/>
  <c r="I51" i="2"/>
  <c r="J51" i="2"/>
  <c r="I52" i="2"/>
  <c r="J52" i="2"/>
  <c r="I53" i="2"/>
  <c r="J53" i="2"/>
  <c r="I54" i="2"/>
  <c r="J54" i="2"/>
  <c r="I55" i="2"/>
  <c r="J55" i="2"/>
  <c r="B56" i="2"/>
  <c r="I56" i="2"/>
  <c r="J56" i="2"/>
  <c r="F57" i="2"/>
  <c r="I57" i="2"/>
  <c r="J57" i="2"/>
  <c r="I58" i="2"/>
  <c r="J58" i="2"/>
  <c r="I59" i="2"/>
  <c r="J59" i="2"/>
  <c r="I60" i="2"/>
  <c r="J60" i="2"/>
  <c r="I61" i="2"/>
  <c r="J61" i="2"/>
  <c r="I62" i="2"/>
  <c r="J62" i="2"/>
  <c r="I63" i="2"/>
  <c r="J63" i="2"/>
  <c r="B72" i="1"/>
  <c r="B58" i="2"/>
  <c r="D10" i="2"/>
  <c r="F58" i="2"/>
  <c r="D8" i="2"/>
  <c r="O109" i="4"/>
  <c r="G39" i="4"/>
  <c r="O198" i="4"/>
  <c r="O144" i="4"/>
  <c r="G144" i="4"/>
  <c r="O126" i="4"/>
  <c r="O91" i="4"/>
  <c r="G91" i="4"/>
  <c r="O74" i="4"/>
  <c r="G74" i="4"/>
  <c r="O21" i="4"/>
  <c r="G21" i="4"/>
  <c r="G56" i="4"/>
  <c r="O39" i="4"/>
  <c r="O56" i="4"/>
  <c r="G198" i="4"/>
  <c r="O180" i="4"/>
  <c r="G180" i="4"/>
  <c r="O162" i="4"/>
  <c r="G162" i="4"/>
  <c r="G126" i="4"/>
  <c r="G216" i="4"/>
  <c r="G109" i="4"/>
</calcChain>
</file>

<file path=xl/comments1.xml><?xml version="1.0" encoding="utf-8"?>
<comments xmlns="http://schemas.openxmlformats.org/spreadsheetml/2006/main">
  <authors>
    <author>Windows User</author>
  </authors>
  <commentList>
    <comment ref="AD9" authorId="0" shapeId="0">
      <text>
        <r>
          <rPr>
            <b/>
            <u/>
            <sz val="9"/>
            <color indexed="81"/>
            <rFont val="Tahoma"/>
            <family val="2"/>
          </rPr>
          <t xml:space="preserve">TP keseluruhan
</t>
        </r>
        <r>
          <rPr>
            <sz val="9"/>
            <color indexed="81"/>
            <rFont val="Tahoma"/>
            <family val="2"/>
          </rPr>
          <t>Hanya dilaporkan untuk Pentaksiran Akhir Tahun sahaja</t>
        </r>
        <r>
          <rPr>
            <b/>
            <sz val="9"/>
            <color indexed="81"/>
            <rFont val="Tahoma"/>
            <family val="2"/>
          </rPr>
          <t>.</t>
        </r>
        <r>
          <rPr>
            <b/>
            <u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<sst xmlns="http://schemas.openxmlformats.org/spreadsheetml/2006/main" count="473" uniqueCount="186">
  <si>
    <t>SEKOLAH :</t>
  </si>
  <si>
    <t>ALAMAT :</t>
  </si>
  <si>
    <t>:</t>
  </si>
  <si>
    <t xml:space="preserve"> </t>
  </si>
  <si>
    <t>MATA PELAJARAN</t>
  </si>
  <si>
    <t>NAMA GURU MATA PELAJARAN:</t>
  </si>
  <si>
    <t>KELAS:</t>
  </si>
  <si>
    <t>BIL.</t>
  </si>
  <si>
    <t xml:space="preserve"> NAMA MURID</t>
  </si>
  <si>
    <t>NO. MY KID / NO. KAD PENGENALAN</t>
  </si>
  <si>
    <t>JANTINA</t>
  </si>
  <si>
    <t>TAHAP PENGUASAAN KESELURUHAN</t>
  </si>
  <si>
    <t>P</t>
  </si>
  <si>
    <t>L</t>
  </si>
  <si>
    <t>…………………………………………………</t>
  </si>
  <si>
    <t>NOTA : JANGAN PADAM DATA INI!</t>
  </si>
  <si>
    <t>Nama Murid</t>
  </si>
  <si>
    <t>No. MY KID</t>
  </si>
  <si>
    <t>Jantina</t>
  </si>
  <si>
    <t>Kelas</t>
  </si>
  <si>
    <t>Nama Guru</t>
  </si>
  <si>
    <t>Tarikh Pelaporan</t>
  </si>
  <si>
    <t>Tahap Penguasaan Keseluruhan</t>
  </si>
  <si>
    <t>Berikut adalah pernyataan bagi 
Tahap Penguasaan keseluruhan</t>
  </si>
  <si>
    <t>KEMAHIRAN</t>
  </si>
  <si>
    <t>TAHAP PENGUASAAN</t>
  </si>
  <si>
    <t>TAFSIRAN</t>
  </si>
  <si>
    <t>ULASAN GURU :</t>
  </si>
  <si>
    <t>…………………………………………………………………………</t>
  </si>
  <si>
    <t>GURU MATA PELAJARAN</t>
  </si>
  <si>
    <t>DATA PERNYATAAN STANDARD PRESTASI</t>
  </si>
  <si>
    <t>TP 1</t>
  </si>
  <si>
    <t>TP 2</t>
  </si>
  <si>
    <t xml:space="preserve"> TP 3</t>
  </si>
  <si>
    <t>TP 4</t>
  </si>
  <si>
    <t>TP  5</t>
  </si>
  <si>
    <t>TP 6</t>
  </si>
  <si>
    <t>BIL. MURID</t>
  </si>
  <si>
    <t>JUMLAH</t>
  </si>
  <si>
    <t>MURID</t>
  </si>
  <si>
    <t>S</t>
  </si>
  <si>
    <t>T</t>
  </si>
  <si>
    <t>U</t>
  </si>
  <si>
    <t>V</t>
  </si>
  <si>
    <t>W</t>
  </si>
  <si>
    <t>X</t>
  </si>
  <si>
    <t>Y</t>
  </si>
  <si>
    <t>Z</t>
  </si>
  <si>
    <t>KESELURUHAN</t>
  </si>
  <si>
    <t>GURU BESAR</t>
  </si>
  <si>
    <t>PENTAKSIRAN BILIK DARJAH (PBD)</t>
  </si>
  <si>
    <t>PENGENALAN</t>
  </si>
  <si>
    <t>MAKLUMAT AM</t>
  </si>
  <si>
    <r>
      <t>Templat Pelaporan PBD ini mengandungi 5 halaman (</t>
    </r>
    <r>
      <rPr>
        <i/>
        <sz val="11"/>
        <color indexed="8"/>
        <rFont val="Calibri"/>
        <family val="2"/>
      </rPr>
      <t>sheet</t>
    </r>
    <r>
      <rPr>
        <sz val="11"/>
        <color indexed="8"/>
        <rFont val="Calibri"/>
        <family val="2"/>
      </rPr>
      <t>) :</t>
    </r>
  </si>
  <si>
    <t>1. PANDUAN</t>
  </si>
  <si>
    <t>2. REKOD PRESTASI MURID</t>
  </si>
  <si>
    <t>3. LAPORAN MURID (INDIVIDU)</t>
  </si>
  <si>
    <t>4. DATA PERNYATAAN TAHAP PENGUASAAN</t>
  </si>
  <si>
    <t>5. GRAF PELAPORAN</t>
  </si>
  <si>
    <t>A</t>
  </si>
  <si>
    <t>B</t>
  </si>
  <si>
    <t>PENGGUNAAN TEMPLAT</t>
  </si>
  <si>
    <t>Maklumat yang perlu dilengkapkan adalah:</t>
  </si>
  <si>
    <t>1. Nama dan Alamat Sekolah</t>
  </si>
  <si>
    <t>TARIKH PELAPORAN :</t>
  </si>
  <si>
    <t>2. Nama Guru dan Nama Kelas</t>
  </si>
  <si>
    <t>PANDUAN PENGGUNAAN TEMPLAT</t>
  </si>
  <si>
    <t>4. Nama Pentadbir</t>
  </si>
  <si>
    <t>5. Jawatan Pentadbir (Guru Besar/ Pengetua)</t>
  </si>
  <si>
    <t>C</t>
  </si>
  <si>
    <t>D</t>
  </si>
  <si>
    <t xml:space="preserve">3. Senarai Nama Murid, Nombor Kad Pengenalan dan Jantina </t>
  </si>
  <si>
    <t>Pentaksiran Akhir tahun</t>
  </si>
  <si>
    <t>Sila tentukan peringkat pentaksiran</t>
  </si>
  <si>
    <t>Pentaksiran Pertengahan Tahun</t>
  </si>
  <si>
    <t xml:space="preserve"> TP 4</t>
  </si>
  <si>
    <t xml:space="preserve"> TP 5</t>
  </si>
  <si>
    <t xml:space="preserve"> TP 6</t>
  </si>
  <si>
    <t>Sekolah:</t>
  </si>
  <si>
    <t>Guru Mata Pelajaran:</t>
  </si>
  <si>
    <t>Pentaksiran perlu dilakukan sepanjang masa dan tahap penguasaan murid dipantau secara berterusan. Tahap penguasaan ini boleh dicatat di dalam buku rekod, atau lain-lain tempat catatan; tetapi untuk tujuan pelaporan kepada ibu bapa, ia boleh direkod di dalam templat yang dibekalkan ini dan dilaporkan dua kali setahun iaitu pada pertengahan tahun dan akhir tahun.</t>
  </si>
  <si>
    <t>Pentaksiran Bilik Darjah (PBD) adalah sebahagian daripada komponen didalam Pentaksiran Berasaskan Sekolah (PBS). Pelaksanaannya telah bermula sejak tahun 2011 berdasarkan Surat Siaran Lembaga Peperiksaan Bil. 3 Tahun 2011. PBD sebelum ini dikenali sebagai PS (Pentaksiran Sekolah) di mana ia dilaksanakan secara formatif dan sumatif dengan pelbagai pendekatan dan kaedah bagi mengenalpasti perkembangan pembelajaran murid secara keseluruhan.</t>
  </si>
  <si>
    <r>
      <t xml:space="preserve">Guru hendaklah melengkapkan maklumat asas pada templat ini di halaman </t>
    </r>
    <r>
      <rPr>
        <b/>
        <i/>
        <sz val="11"/>
        <color indexed="8"/>
        <rFont val="Calibri"/>
        <family val="2"/>
      </rPr>
      <t>REKOD PRESTASI MURID</t>
    </r>
    <r>
      <rPr>
        <sz val="11"/>
        <color indexed="8"/>
        <rFont val="Calibri"/>
        <family val="2"/>
      </rPr>
      <t>.</t>
    </r>
  </si>
  <si>
    <r>
      <t xml:space="preserve">Tahap Penguasaan murid bagi setiap komponen di dalam templat ini direkodkan untuk tujuan </t>
    </r>
    <r>
      <rPr>
        <b/>
        <sz val="11"/>
        <color indexed="8"/>
        <rFont val="Calibri"/>
        <family val="2"/>
      </rPr>
      <t>pelaporan</t>
    </r>
    <r>
      <rPr>
        <sz val="11"/>
        <color indexed="8"/>
        <rFont val="Calibri"/>
        <family val="2"/>
      </rPr>
      <t xml:space="preserve"> perkembangan pembelajaran murid bagi sesuatu tempoh tertentu (Pertengahan / Akhir Tahun). Guru hanya perlu merekodkan Tahap Penguasaan ini di halaman </t>
    </r>
    <r>
      <rPr>
        <b/>
        <i/>
        <sz val="11"/>
        <color indexed="8"/>
        <rFont val="Calibri"/>
        <family val="2"/>
      </rPr>
      <t>REKOD PRESTASI MURID</t>
    </r>
    <r>
      <rPr>
        <sz val="11"/>
        <color indexed="8"/>
        <rFont val="Calibri"/>
        <family val="2"/>
      </rPr>
      <t xml:space="preserve"> sahaja dan seterusnya pelaporan individu murid akan dijana secara automatik di halaman </t>
    </r>
    <r>
      <rPr>
        <b/>
        <i/>
        <sz val="11"/>
        <color indexed="8"/>
        <rFont val="Calibri"/>
        <family val="2"/>
      </rPr>
      <t>LAPORAN MURID (INDIVIDU)</t>
    </r>
    <r>
      <rPr>
        <sz val="11"/>
        <color indexed="8"/>
        <rFont val="Calibri"/>
        <family val="2"/>
      </rPr>
      <t xml:space="preserve"> untuk cetakan. Tahap Penguasaan (TP) bagi tujuan analisis kelas dijana secara automatik di halaman </t>
    </r>
    <r>
      <rPr>
        <b/>
        <i/>
        <sz val="11"/>
        <color indexed="8"/>
        <rFont val="Calibri"/>
        <family val="2"/>
      </rPr>
      <t>GRAF PELAPORAN</t>
    </r>
    <r>
      <rPr>
        <sz val="11"/>
        <color indexed="8"/>
        <rFont val="Calibri"/>
        <family val="2"/>
      </rPr>
      <t>.</t>
    </r>
  </si>
  <si>
    <t>AHMAD ADLI BIN ALI</t>
  </si>
  <si>
    <t>AHMAD ISWAZIR BIN KAMARUDDIN ALI</t>
  </si>
  <si>
    <t>ARINA ARISSA BINTI MUSA</t>
  </si>
  <si>
    <t>AZALI BIN MOHD GHAZI</t>
  </si>
  <si>
    <t>AZWAN BIN MUSAHAR</t>
  </si>
  <si>
    <t>CHAN KOK MENG</t>
  </si>
  <si>
    <t>CHONG WEY LOON</t>
  </si>
  <si>
    <t>DANIAL IRISH BIN DANIAL RUDIN</t>
  </si>
  <si>
    <t>FARIDAH BINTI RAMLAN</t>
  </si>
  <si>
    <t>HAFIZ BIN BAHAROM</t>
  </si>
  <si>
    <t>HALIM BIN HARUN</t>
  </si>
  <si>
    <t>HARLENI  BINTI  ARIF</t>
  </si>
  <si>
    <t>HARLINA BINTI SARIP</t>
  </si>
  <si>
    <t>HAYATI BINTI MUSA</t>
  </si>
  <si>
    <t>IRWAN HASHIM BIN MOHD SUHAILY</t>
  </si>
  <si>
    <t>ISMAIL ALIFF BIN AZIZ</t>
  </si>
  <si>
    <t>JAMIL BIN JAMALUDIN</t>
  </si>
  <si>
    <t>KAMARIAH BINTI YASSIN</t>
  </si>
  <si>
    <t>KARIM DANISH BIN ABU BAKAR</t>
  </si>
  <si>
    <t>KHARIL YUSRI BIN TAHUR</t>
  </si>
  <si>
    <t xml:space="preserve">LAILATUL QARI BINTI KARIM </t>
  </si>
  <si>
    <t>LIZA BINTI OTHMAN</t>
  </si>
  <si>
    <t>MOHD ESWARAN BIN EZWAN</t>
  </si>
  <si>
    <t>MOHD SHAZA BIN ABD. JALIL</t>
  </si>
  <si>
    <t>MUHD. NIZAM BIN KARIM JUNIOR</t>
  </si>
  <si>
    <t>NADIA BINTI HASHIM</t>
  </si>
  <si>
    <t>NAGENDRAN A/L MAGENDREN</t>
  </si>
  <si>
    <t>NAWI BIN RAZMAN</t>
  </si>
  <si>
    <t>NINA QISTINA BINTI BAHAR</t>
  </si>
  <si>
    <t>NUR QURSIAH BINTI HARIS</t>
  </si>
  <si>
    <t>EN. AHMAD HASHIM MOKTAR</t>
  </si>
  <si>
    <t>PN. SALMIAH BT KAMARUDIN</t>
  </si>
  <si>
    <t>SMK TAMAN ANTARABANGSA</t>
  </si>
  <si>
    <t>BUKIT ANTARABANGSA</t>
  </si>
  <si>
    <t>KUALA LUMPUR</t>
  </si>
  <si>
    <t>Kelas:</t>
  </si>
  <si>
    <r>
      <t xml:space="preserve">Tahap Penguasaan diberikan berdasarkan setiap rubrik mengikut kompetensi tersebut seperti di halaman </t>
    </r>
    <r>
      <rPr>
        <b/>
        <sz val="11"/>
        <color indexed="8"/>
        <rFont val="Calibri"/>
        <family val="2"/>
      </rPr>
      <t>Data Pernyataan Tahap Penguasaan.</t>
    </r>
  </si>
  <si>
    <r>
      <t xml:space="preserve">Pencapaian murid secara keseluruhan dapat dilihat melalui graf pada </t>
    </r>
    <r>
      <rPr>
        <b/>
        <sz val="11"/>
        <color indexed="8"/>
        <rFont val="Calibri"/>
        <family val="2"/>
      </rPr>
      <t>Graf Pelaporan</t>
    </r>
    <r>
      <rPr>
        <sz val="11"/>
        <color indexed="8"/>
        <rFont val="Calibri"/>
        <family val="2"/>
      </rPr>
      <t xml:space="preserve"> </t>
    </r>
  </si>
  <si>
    <t>Murid mengingat pengetahuan asas dan kemahiran asas pertanian.</t>
  </si>
  <si>
    <t>Murid memahami dan dapat menterjemahkan pengetahuan asas pertanian yang telah dipelajari</t>
  </si>
  <si>
    <t xml:space="preserve">Murid dapat mengaplikasikan pengetahuan dan kemahiran asas pertanian dalam melakukan aktiviti </t>
  </si>
  <si>
    <t>Murid dapat menganalisis maklumat, hasil, data pertanian mengikut prosedur yang betul atau secara sistematik</t>
  </si>
  <si>
    <t>Murid dapat menilai hasil kerja pada situasi baru mengikut prosedur, sistematik, tekal dan positif.</t>
  </si>
  <si>
    <t>Murid mampu mencipta idea baru yang kreatif dan inovatif, berkeupayaan untuk membuat keputusan, berkomunikasi secara berkesan dan menjadi contoh</t>
  </si>
  <si>
    <t>PERTANIAN</t>
  </si>
  <si>
    <t>5 AGRO</t>
  </si>
  <si>
    <t>MODUL 4</t>
  </si>
  <si>
    <t>MODUL 3</t>
  </si>
  <si>
    <r>
      <t>Templat pelaporan ini terdiri daripada TUJUH (7)</t>
    </r>
    <r>
      <rPr>
        <sz val="11"/>
        <color rgb="FFFF0000"/>
        <rFont val="Calibri"/>
        <family val="2"/>
      </rPr>
      <t xml:space="preserve"> </t>
    </r>
    <r>
      <rPr>
        <sz val="11"/>
        <color indexed="8"/>
        <rFont val="Calibri"/>
        <family val="2"/>
      </rPr>
      <t>lajur yang dibina berdasarkan kompetensi yang perlu dikuasai oleh murid semasa di Tingkatan 5</t>
    </r>
  </si>
  <si>
    <t>Guru hendaklah memilih option Pelaporan Pertengahan Tahun atau Akhir Tahun  di sebelah kanan bahagian atas halaman Rekod Prestasi Murid untuk  membuat pelaporan di dalam templat ini.</t>
  </si>
  <si>
    <t>Pelaporan bagi kompetensi 3.1 hingga 3.2 akan dilakukan pada pertengahan tahun, manakala pelaporan bagi kompetensi 4.1 hingga 4.5 pula dilakukan pada akhir tahun.</t>
  </si>
  <si>
    <r>
      <t xml:space="preserve">Tahap Penguasaan Keseluruhan murid akan ditentukan oleh guru pada akhir tahun berdasarkan </t>
    </r>
    <r>
      <rPr>
        <b/>
        <i/>
        <sz val="11"/>
        <color indexed="8"/>
        <rFont val="Calibri"/>
        <family val="2"/>
      </rPr>
      <t>professional judgement</t>
    </r>
    <r>
      <rPr>
        <sz val="11"/>
        <color indexed="8"/>
        <rFont val="Calibri"/>
        <family val="2"/>
      </rPr>
      <t xml:space="preserve"> guru.</t>
    </r>
  </si>
  <si>
    <t>3.1 Fisiologi tumbuhan</t>
  </si>
  <si>
    <t>Menyatakan struktur luaran dan dalaman tumbuhan serta fungsinya.</t>
  </si>
  <si>
    <t xml:space="preserve">Menerangkan struktur luaran dan dalaman tumbuhan dikotiledon atau monokotiledon. </t>
  </si>
  <si>
    <t xml:space="preserve">Menyediakan sampel dan melakar struktur luaran dan dalaman tumbuhan. </t>
  </si>
  <si>
    <t xml:space="preserve">Menganalisis fungsi struktur luaran dan dalaman tumbuhan monokotiledon dan dikotiledon </t>
  </si>
  <si>
    <t>Menilai rekabentuk struktur dalaman dan luaran tumbuhan.</t>
  </si>
  <si>
    <t>Menghasilkan satu model struktur dalaman dan luaran tumbuhan dengan kreatif dan inovatif.</t>
  </si>
  <si>
    <t>3.2 Proses utama fisiologi tumbuhan</t>
  </si>
  <si>
    <t>Menyatakan proses utama fisiologi tumbuhan</t>
  </si>
  <si>
    <t>Menerangkan proses utama fisiologi tumbuhan serta  faktor yang mempengaruhi kadar fotosintesis</t>
  </si>
  <si>
    <t>Melaksanakan kajian terhadap faktor yang mempengaruhi kadar fotosintesis</t>
  </si>
  <si>
    <t>Menganalisis hubungkait fotosintesis dengan respirasi, penyerapan, translokasi dan transpirasi</t>
  </si>
  <si>
    <t>Menilai dan membuat kesimpulan terhadap hasil kajian faktor yang mempengaruhi kadar fotosintesis</t>
  </si>
  <si>
    <t xml:space="preserve">Menunjukkan bukti hubungkait proses dalam fisiologi tumbuhan dan kepentingan faktor yang mempengaruhi kadar fotosistesis dalam laporan </t>
  </si>
  <si>
    <t>4.1 Projek penanaman</t>
  </si>
  <si>
    <t>Menyatakan jenis tanaman makanan dan spesifikasi penanaman</t>
  </si>
  <si>
    <t>Menerangkan kaedah penanaman tanaman menggunakan tanah dan tanpa tanah                                  Menerangkan kepentingan nutrien kepada tanaman</t>
  </si>
  <si>
    <t>Menunjuk cara penggunaan mekanisasi pertanian mengikut langkah-langkah yang betul</t>
  </si>
  <si>
    <t>Menganalisis kaedah pembajaan tanaman menggunakan tanah antara tabur, alur, poket dan sembur    Membandingkan kaedah pembajaan tanaman tanpa tanah antara fertigasi, hidroponik dan aeroponik</t>
  </si>
  <si>
    <t>Menilai beberapa rekabentuk penanaman secara hidroponik, fertigasi dan aeroponik</t>
  </si>
  <si>
    <t>Mencipta dan melaksanakan satu reka bentuk sistem penanaman hidroponik, fertigasi dan aeroponik secara kreatif dan inovatif.</t>
  </si>
  <si>
    <t>4.2 Pengawalan perosak tanaman</t>
  </si>
  <si>
    <t xml:space="preserve">Menentukan undang-undang alam sekitar yang digunakan untuk kawalan pengawalan perosak tanaman </t>
  </si>
  <si>
    <t>Menerangkan kawalan aktiviti pengawalan perosak melalui MyGAP, SALM dan SOM</t>
  </si>
  <si>
    <t>Melakukan amali pengawalan perosak tanaman secara kultura, fizikal, biologi, kimia dan organik.</t>
  </si>
  <si>
    <t>Menganalisis keberkesanan satu kaedah pengawalan perosak tanaman dengan mana-mana kaedah yang lain.</t>
  </si>
  <si>
    <t>Menilai kaedah pengawalan perosak tanaman yang paling selamat dan lestari alam sekitar</t>
  </si>
  <si>
    <t>Menghasilkan satu kaedah pengawalan perosak tanaman yang bercirikan lestari alam sekitar.</t>
  </si>
  <si>
    <t xml:space="preserve">4.3 Penuaian dan penyimpanan hasil tanaman.
</t>
  </si>
  <si>
    <t>Menyatakan aktiviti penuaian dan penyimpanan hasil.</t>
  </si>
  <si>
    <t>Menerangkan cara penuaian dan kaedah penyimpanan hasil tanaman.</t>
  </si>
  <si>
    <t xml:space="preserve">Mengaplikasikan amalan pertanian baik dalam melaksanakan aktiviti penuaian dan penyimpanan hasil tanaman </t>
  </si>
  <si>
    <t>Menganalisis kualiti hasil tanaman di tempat penyimpanan</t>
  </si>
  <si>
    <t>Menilai kaedah penyimpanan hasil tanaman.</t>
  </si>
  <si>
    <t>Menghasilkan cadangan kaedah penuaian dan penyimpanan yang kreatif dan inovatif bagi mengekalkan kualiti hasil tanaman</t>
  </si>
  <si>
    <t xml:space="preserve">4.4 Pemasaran hasil tanaman </t>
  </si>
  <si>
    <t>Menerangkan empat strategi pemasaran hasil pertanian</t>
  </si>
  <si>
    <t>Menjelaskan semua elemen dalam menentukan kehendak pasaran</t>
  </si>
  <si>
    <t>Memasarkan hasil tanaman dan merekod hasil jualan</t>
  </si>
  <si>
    <t>Menganalisis perbezaan harga semasa tanaman dengan harga pada musim perayaan, bandar dan luar bandar</t>
  </si>
  <si>
    <t>Menilai kadar kenaikan atau penurunan harga beberapa hasil tanaman</t>
  </si>
  <si>
    <t xml:space="preserve">Menghasilkan satu strategi pemasaran produk pertanian dengan menunjukkan hasil yang kreatif dan inovasi </t>
  </si>
  <si>
    <t>4.5 Tafsir untung atau rugi projek tanaman</t>
  </si>
  <si>
    <t>Menerangkan konsep modal permulaan, modal akhir dan penyata untung rugi</t>
  </si>
  <si>
    <t>Menjelaskan butiran yang digunakan untuk menghitung modal permulaan, modal akhir dan penyata untung rugi</t>
  </si>
  <si>
    <t>Menyediakan penyata untung rugi mudah dari dokumen kos projek dan dokumen hasil pendapatan</t>
  </si>
  <si>
    <t>Menganalisis penyata untung rugi mudah bagi ketiga-tiga projek yang dijalankan.</t>
  </si>
  <si>
    <t>Menilai keuntungan atau kerugian dari penyata untung rugi mudah yang dihasilkan.</t>
  </si>
  <si>
    <t>Membuat keputusan yang betul untuk penambahbaikan untung atau rugi dari projek yang dijalankan.</t>
  </si>
  <si>
    <t xml:space="preserve">PENENTUAN TAHAP PENGUASAAN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</si>
</sst>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\-00\-0000"/>
    <numFmt numFmtId="165" formatCode="[$-14409]d\ mmmm\,\ yyyy;@"/>
    <numFmt numFmtId="166" formatCode="[$-14409]d/m/yyyy;@"/>
  </numFmts>
  <fonts count="47">
    <font>
      <sz val="11"/>
      <color indexed="8"/>
      <name val="Calibri"/>
    </font>
    <font>
      <sz val="11"/>
      <color theme="1"/>
      <name val="Calibri"/>
      <family val="2"/>
      <scheme val="minor"/>
    </font>
    <font>
      <sz val="11"/>
      <color indexed="8"/>
      <name val="Arial Narrow"/>
      <family val="2"/>
    </font>
    <font>
      <b/>
      <sz val="20"/>
      <color indexed="8"/>
      <name val="Arial Narrow"/>
      <family val="2"/>
    </font>
    <font>
      <b/>
      <sz val="16"/>
      <color indexed="8"/>
      <name val="Arial Narrow"/>
      <family val="2"/>
    </font>
    <font>
      <b/>
      <sz val="16"/>
      <color indexed="62"/>
      <name val="Arial Narrow"/>
      <family val="2"/>
    </font>
    <font>
      <sz val="11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sz val="11"/>
      <color indexed="62"/>
      <name val="Arial Narrow"/>
      <family val="2"/>
    </font>
    <font>
      <b/>
      <sz val="11"/>
      <color indexed="62"/>
      <name val="Arial Narrow"/>
      <family val="2"/>
    </font>
    <font>
      <b/>
      <sz val="11"/>
      <color indexed="8"/>
      <name val="Arial Narrow"/>
      <family val="2"/>
    </font>
    <font>
      <b/>
      <sz val="11"/>
      <color indexed="9"/>
      <name val="Arial Narrow"/>
      <family val="2"/>
    </font>
    <font>
      <sz val="14"/>
      <name val="Arial Narrow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sz val="11"/>
      <color indexed="9"/>
      <name val="Arial"/>
      <family val="2"/>
    </font>
    <font>
      <sz val="11"/>
      <color indexed="9"/>
      <name val="Arial Narrow"/>
      <family val="2"/>
    </font>
    <font>
      <b/>
      <u/>
      <sz val="11"/>
      <color indexed="9"/>
      <name val="Arial Narrow"/>
      <family val="2"/>
    </font>
    <font>
      <b/>
      <sz val="12"/>
      <color indexed="18"/>
      <name val="Arial Narrow"/>
      <family val="2"/>
    </font>
    <font>
      <b/>
      <sz val="11"/>
      <color indexed="10"/>
      <name val="Aharoni"/>
    </font>
    <font>
      <b/>
      <sz val="14"/>
      <color indexed="18"/>
      <name val="Arial Narrow"/>
      <family val="2"/>
    </font>
    <font>
      <sz val="12"/>
      <name val="Arial Narrow"/>
      <family val="2"/>
    </font>
    <font>
      <b/>
      <sz val="18"/>
      <name val="Arial Narrow"/>
      <family val="2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  <font>
      <sz val="12"/>
      <color indexed="9"/>
      <name val="Arial Narrow"/>
      <family val="2"/>
    </font>
    <font>
      <b/>
      <sz val="12"/>
      <color indexed="9"/>
      <name val="Arial Narrow"/>
      <family val="2"/>
    </font>
    <font>
      <b/>
      <sz val="12"/>
      <color indexed="62"/>
      <name val="Arial Narrow"/>
      <family val="2"/>
    </font>
    <font>
      <b/>
      <sz val="11"/>
      <color theme="1" tint="0.499984740745262"/>
      <name val="Arial Narrow"/>
      <family val="2"/>
    </font>
    <font>
      <sz val="11"/>
      <color theme="1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Calibri"/>
      <family val="2"/>
    </font>
    <font>
      <b/>
      <sz val="18"/>
      <color theme="9" tint="0.79998168889431442"/>
      <name val="Calibri"/>
      <family val="2"/>
    </font>
    <font>
      <sz val="11"/>
      <color theme="9" tint="0.79998168889431442"/>
      <name val="Calibri"/>
      <family val="2"/>
    </font>
    <font>
      <i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10"/>
      <color indexed="8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9"/>
      <color indexed="81"/>
      <name val="Tahoma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46">
    <xf numFmtId="0" fontId="0" fillId="0" borderId="0" xfId="0" applyAlignment="1"/>
    <xf numFmtId="0" fontId="2" fillId="0" borderId="0" xfId="0" applyFont="1" applyAlignment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/>
    <xf numFmtId="0" fontId="7" fillId="2" borderId="0" xfId="0" applyFont="1" applyFill="1" applyBorder="1" applyAlignment="1">
      <alignment horizontal="left"/>
    </xf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/>
    </xf>
    <xf numFmtId="0" fontId="2" fillId="2" borderId="0" xfId="0" applyFont="1" applyFill="1" applyAlignment="1"/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0" fillId="2" borderId="0" xfId="0" applyFont="1" applyFill="1" applyBorder="1" applyAlignment="1"/>
    <xf numFmtId="0" fontId="2" fillId="5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2" fillId="2" borderId="0" xfId="0" applyFont="1" applyFill="1" applyAlignment="1">
      <alignment horizontal="center"/>
    </xf>
    <xf numFmtId="0" fontId="10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0" borderId="0" xfId="0" applyFont="1" applyAlignment="1"/>
    <xf numFmtId="0" fontId="2" fillId="6" borderId="0" xfId="0" applyFont="1" applyFill="1" applyAlignment="1">
      <alignment horizontal="center"/>
    </xf>
    <xf numFmtId="0" fontId="2" fillId="6" borderId="0" xfId="0" applyFont="1" applyFill="1" applyAlignment="1"/>
    <xf numFmtId="0" fontId="7" fillId="2" borderId="2" xfId="0" applyFont="1" applyFill="1" applyBorder="1" applyAlignment="1">
      <alignment wrapText="1"/>
    </xf>
    <xf numFmtId="0" fontId="13" fillId="2" borderId="0" xfId="0" applyFont="1" applyFill="1" applyBorder="1" applyAlignment="1"/>
    <xf numFmtId="0" fontId="11" fillId="2" borderId="0" xfId="0" applyFont="1" applyFill="1" applyBorder="1" applyAlignment="1"/>
    <xf numFmtId="0" fontId="14" fillId="7" borderId="0" xfId="0" applyFont="1" applyFill="1" applyBorder="1" applyAlignment="1">
      <alignment horizontal="left"/>
    </xf>
    <xf numFmtId="0" fontId="9" fillId="7" borderId="0" xfId="0" applyFont="1" applyFill="1" applyBorder="1" applyAlignment="1"/>
    <xf numFmtId="0" fontId="6" fillId="7" borderId="0" xfId="0" applyFont="1" applyFill="1" applyBorder="1" applyAlignment="1">
      <alignment horizont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 wrapText="1" indent="1"/>
    </xf>
    <xf numFmtId="0" fontId="16" fillId="5" borderId="0" xfId="0" applyFont="1" applyFill="1" applyBorder="1" applyAlignment="1">
      <alignment horizontal="left" vertical="center" indent="1"/>
    </xf>
    <xf numFmtId="0" fontId="16" fillId="5" borderId="0" xfId="0" applyFont="1" applyFill="1" applyBorder="1" applyAlignment="1">
      <alignment horizontal="left" vertical="center" wrapText="1" indent="1"/>
    </xf>
    <xf numFmtId="0" fontId="15" fillId="4" borderId="0" xfId="0" applyFont="1" applyFill="1" applyAlignment="1">
      <alignment vertical="center"/>
    </xf>
    <xf numFmtId="0" fontId="15" fillId="4" borderId="0" xfId="0" applyFont="1" applyFill="1" applyAlignment="1">
      <alignment horizontal="left" vertical="center" wrapText="1" indent="1"/>
    </xf>
    <xf numFmtId="0" fontId="17" fillId="6" borderId="3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left" vertical="center" wrapText="1" indent="1"/>
    </xf>
    <xf numFmtId="0" fontId="15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 indent="1"/>
    </xf>
    <xf numFmtId="0" fontId="17" fillId="6" borderId="1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top"/>
    </xf>
    <xf numFmtId="0" fontId="15" fillId="0" borderId="0" xfId="0" applyFont="1" applyAlignment="1">
      <alignment horizontal="left" vertical="center" wrapText="1"/>
    </xf>
    <xf numFmtId="0" fontId="17" fillId="6" borderId="3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7" fillId="6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/>
    <xf numFmtId="0" fontId="2" fillId="0" borderId="0" xfId="0" applyFont="1" applyFill="1" applyAlignment="1"/>
    <xf numFmtId="0" fontId="2" fillId="4" borderId="0" xfId="0" applyFont="1" applyFill="1" applyAlignment="1"/>
    <xf numFmtId="0" fontId="2" fillId="0" borderId="0" xfId="0" applyFont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9" fillId="5" borderId="0" xfId="0" applyFont="1" applyFill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2" fillId="2" borderId="0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2" fillId="4" borderId="4" xfId="0" applyFont="1" applyFill="1" applyBorder="1" applyAlignment="1"/>
    <xf numFmtId="0" fontId="12" fillId="4" borderId="5" xfId="0" applyFont="1" applyFill="1" applyBorder="1" applyAlignment="1"/>
    <xf numFmtId="0" fontId="9" fillId="5" borderId="6" xfId="0" applyFont="1" applyFill="1" applyBorder="1" applyAlignment="1">
      <alignment horizontal="left"/>
    </xf>
    <xf numFmtId="0" fontId="9" fillId="5" borderId="0" xfId="0" applyFont="1" applyFill="1" applyBorder="1" applyAlignment="1">
      <alignment horizontal="left"/>
    </xf>
    <xf numFmtId="164" fontId="9" fillId="4" borderId="4" xfId="0" applyNumberFormat="1" applyFont="1" applyFill="1" applyBorder="1" applyAlignment="1">
      <alignment horizontal="left"/>
    </xf>
    <xf numFmtId="164" fontId="9" fillId="4" borderId="5" xfId="0" applyNumberFormat="1" applyFont="1" applyFill="1" applyBorder="1" applyAlignment="1"/>
    <xf numFmtId="0" fontId="9" fillId="4" borderId="4" xfId="0" applyFont="1" applyFill="1" applyBorder="1" applyAlignment="1"/>
    <xf numFmtId="0" fontId="9" fillId="4" borderId="5" xfId="0" applyFont="1" applyFill="1" applyBorder="1" applyAlignment="1"/>
    <xf numFmtId="0" fontId="9" fillId="4" borderId="5" xfId="0" applyNumberFormat="1" applyFont="1" applyFill="1" applyBorder="1" applyAlignment="1"/>
    <xf numFmtId="0" fontId="9" fillId="2" borderId="0" xfId="0" applyFont="1" applyFill="1" applyBorder="1" applyAlignment="1">
      <alignment horizontal="right"/>
    </xf>
    <xf numFmtId="0" fontId="13" fillId="6" borderId="4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/>
    </xf>
    <xf numFmtId="0" fontId="25" fillId="10" borderId="9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 applyProtection="1">
      <alignment horizontal="left" vertical="center" wrapText="1" indent="1"/>
      <protection hidden="1"/>
    </xf>
    <xf numFmtId="0" fontId="24" fillId="2" borderId="6" xfId="0" applyFont="1" applyFill="1" applyBorder="1" applyAlignment="1">
      <alignment vertical="center" textRotation="90" wrapText="1"/>
    </xf>
    <xf numFmtId="0" fontId="14" fillId="2" borderId="10" xfId="0" applyFont="1" applyFill="1" applyBorder="1" applyAlignment="1">
      <alignment vertical="center" textRotation="90" wrapText="1"/>
    </xf>
    <xf numFmtId="0" fontId="24" fillId="2" borderId="11" xfId="0" applyFont="1" applyFill="1" applyBorder="1" applyAlignment="1">
      <alignment vertical="center" textRotation="90" wrapText="1"/>
    </xf>
    <xf numFmtId="0" fontId="14" fillId="2" borderId="12" xfId="0" applyFont="1" applyFill="1" applyBorder="1" applyAlignment="1">
      <alignment vertical="center" textRotation="90" wrapText="1"/>
    </xf>
    <xf numFmtId="0" fontId="14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26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 applyProtection="1">
      <alignment vertical="center" wrapText="1"/>
      <protection hidden="1"/>
    </xf>
    <xf numFmtId="0" fontId="6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vertical="center" wrapText="1"/>
      <protection hidden="1"/>
    </xf>
    <xf numFmtId="0" fontId="25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12" fillId="0" borderId="0" xfId="0" applyFont="1" applyBorder="1" applyAlignment="1"/>
    <xf numFmtId="0" fontId="2" fillId="4" borderId="0" xfId="0" applyFont="1" applyFill="1" applyBorder="1" applyAlignment="1"/>
    <xf numFmtId="0" fontId="2" fillId="9" borderId="0" xfId="0" applyFont="1" applyFill="1" applyAlignment="1"/>
    <xf numFmtId="0" fontId="2" fillId="9" borderId="0" xfId="0" applyFont="1" applyFill="1" applyAlignment="1" applyProtection="1"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7" fillId="4" borderId="0" xfId="0" applyFont="1" applyFill="1" applyAlignment="1"/>
    <xf numFmtId="0" fontId="25" fillId="0" borderId="0" xfId="0" applyFont="1" applyAlignment="1">
      <alignment vertical="center"/>
    </xf>
    <xf numFmtId="0" fontId="25" fillId="0" borderId="0" xfId="0" applyFont="1" applyAlignment="1"/>
    <xf numFmtId="0" fontId="25" fillId="0" borderId="0" xfId="0" applyFont="1" applyAlignment="1">
      <alignment horizontal="center"/>
    </xf>
    <xf numFmtId="0" fontId="27" fillId="5" borderId="0" xfId="0" applyFont="1" applyFill="1" applyAlignment="1"/>
    <xf numFmtId="0" fontId="28" fillId="5" borderId="0" xfId="0" applyFont="1" applyFill="1" applyAlignment="1" applyProtection="1">
      <protection locked="0"/>
    </xf>
    <xf numFmtId="0" fontId="29" fillId="5" borderId="0" xfId="0" applyFont="1" applyFill="1" applyAlignment="1">
      <alignment horizontal="right" vertical="center"/>
    </xf>
    <xf numFmtId="0" fontId="23" fillId="5" borderId="0" xfId="0" applyFont="1" applyFill="1" applyBorder="1" applyAlignment="1" applyProtection="1">
      <alignment vertical="center"/>
      <protection locked="0"/>
    </xf>
    <xf numFmtId="0" fontId="28" fillId="5" borderId="0" xfId="0" applyFont="1" applyFill="1" applyAlignment="1"/>
    <xf numFmtId="0" fontId="25" fillId="2" borderId="0" xfId="0" applyFont="1" applyFill="1" applyAlignment="1"/>
    <xf numFmtId="0" fontId="25" fillId="2" borderId="0" xfId="0" applyFont="1" applyFill="1" applyAlignment="1">
      <alignment horizontal="center"/>
    </xf>
    <xf numFmtId="0" fontId="8" fillId="2" borderId="0" xfId="0" applyFont="1" applyFill="1" applyAlignment="1">
      <alignment horizontal="left" vertical="center" indent="1"/>
    </xf>
    <xf numFmtId="0" fontId="23" fillId="2" borderId="0" xfId="0" applyFont="1" applyFill="1" applyAlignment="1">
      <alignment horizontal="right" vertical="center"/>
    </xf>
    <xf numFmtId="0" fontId="8" fillId="2" borderId="0" xfId="0" applyFont="1" applyFill="1" applyAlignment="1">
      <alignment vertical="center"/>
    </xf>
    <xf numFmtId="0" fontId="25" fillId="2" borderId="0" xfId="0" applyFont="1" applyFill="1" applyAlignment="1">
      <alignment vertical="center"/>
    </xf>
    <xf numFmtId="0" fontId="25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8" fillId="10" borderId="14" xfId="0" applyFont="1" applyFill="1" applyBorder="1" applyAlignment="1">
      <alignment horizontal="center" vertical="center" wrapText="1"/>
    </xf>
    <xf numFmtId="0" fontId="25" fillId="0" borderId="1" xfId="0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vertical="center"/>
      <protection locked="0"/>
    </xf>
    <xf numFmtId="164" fontId="25" fillId="0" borderId="1" xfId="0" applyNumberFormat="1" applyFont="1" applyBorder="1" applyAlignment="1" applyProtection="1">
      <alignment horizontal="center" vertical="center"/>
      <protection locked="0"/>
    </xf>
    <xf numFmtId="0" fontId="28" fillId="2" borderId="8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28" fillId="5" borderId="0" xfId="0" applyFont="1" applyFill="1" applyAlignment="1" applyProtection="1">
      <alignment horizontal="center"/>
      <protection locked="0"/>
    </xf>
    <xf numFmtId="0" fontId="28" fillId="5" borderId="0" xfId="0" applyFont="1" applyFill="1" applyAlignment="1">
      <alignment horizontal="center"/>
    </xf>
    <xf numFmtId="0" fontId="8" fillId="2" borderId="10" xfId="0" applyFont="1" applyFill="1" applyBorder="1" applyAlignment="1">
      <alignment vertical="center"/>
    </xf>
    <xf numFmtId="0" fontId="8" fillId="10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2" fontId="25" fillId="0" borderId="0" xfId="0" applyNumberFormat="1" applyFont="1" applyAlignment="1">
      <alignment vertical="center"/>
    </xf>
    <xf numFmtId="0" fontId="25" fillId="0" borderId="0" xfId="0" applyFont="1" applyBorder="1" applyAlignment="1">
      <alignment vertical="center"/>
    </xf>
    <xf numFmtId="0" fontId="25" fillId="4" borderId="7" xfId="0" applyFont="1" applyFill="1" applyBorder="1" applyAlignment="1"/>
    <xf numFmtId="0" fontId="25" fillId="4" borderId="13" xfId="0" applyFont="1" applyFill="1" applyBorder="1" applyAlignment="1"/>
    <xf numFmtId="0" fontId="25" fillId="4" borderId="13" xfId="0" applyFont="1" applyFill="1" applyBorder="1" applyAlignment="1">
      <alignment horizontal="center"/>
    </xf>
    <xf numFmtId="0" fontId="25" fillId="4" borderId="6" xfId="0" applyFont="1" applyFill="1" applyBorder="1" applyAlignment="1"/>
    <xf numFmtId="0" fontId="25" fillId="4" borderId="0" xfId="0" applyFont="1" applyFill="1" applyBorder="1" applyAlignment="1"/>
    <xf numFmtId="0" fontId="25" fillId="4" borderId="0" xfId="0" applyFont="1" applyFill="1" applyBorder="1" applyAlignment="1">
      <alignment horizontal="center"/>
    </xf>
    <xf numFmtId="0" fontId="25" fillId="4" borderId="0" xfId="0" applyFont="1" applyFill="1" applyBorder="1" applyAlignment="1" applyProtection="1">
      <alignment horizontal="center"/>
      <protection locked="0"/>
    </xf>
    <xf numFmtId="0" fontId="25" fillId="0" borderId="6" xfId="0" applyFont="1" applyBorder="1" applyAlignment="1"/>
    <xf numFmtId="0" fontId="26" fillId="0" borderId="0" xfId="0" applyFont="1" applyFill="1" applyBorder="1" applyAlignment="1" applyProtection="1">
      <protection locked="0"/>
    </xf>
    <xf numFmtId="0" fontId="26" fillId="0" borderId="0" xfId="0" applyFont="1" applyFill="1" applyBorder="1" applyAlignment="1" applyProtection="1">
      <alignment horizontal="center"/>
      <protection locked="0"/>
    </xf>
    <xf numFmtId="0" fontId="25" fillId="4" borderId="0" xfId="0" applyFont="1" applyFill="1" applyBorder="1" applyAlignment="1" applyProtection="1">
      <protection locked="0"/>
    </xf>
    <xf numFmtId="0" fontId="25" fillId="4" borderId="11" xfId="0" applyFont="1" applyFill="1" applyBorder="1" applyAlignment="1"/>
    <xf numFmtId="0" fontId="25" fillId="4" borderId="2" xfId="0" applyFont="1" applyFill="1" applyBorder="1" applyAlignment="1"/>
    <xf numFmtId="0" fontId="25" fillId="4" borderId="2" xfId="0" applyFont="1" applyFill="1" applyBorder="1" applyAlignment="1">
      <alignment horizontal="center"/>
    </xf>
    <xf numFmtId="0" fontId="25" fillId="4" borderId="8" xfId="0" applyFont="1" applyFill="1" applyBorder="1" applyAlignment="1">
      <alignment horizontal="center"/>
    </xf>
    <xf numFmtId="0" fontId="25" fillId="0" borderId="0" xfId="0" applyFont="1" applyBorder="1" applyAlignment="1"/>
    <xf numFmtId="0" fontId="25" fillId="4" borderId="10" xfId="0" applyFont="1" applyFill="1" applyBorder="1" applyAlignment="1">
      <alignment horizontal="center"/>
    </xf>
    <xf numFmtId="0" fontId="25" fillId="4" borderId="12" xfId="0" applyFont="1" applyFill="1" applyBorder="1" applyAlignment="1">
      <alignment horizontal="center"/>
    </xf>
    <xf numFmtId="0" fontId="8" fillId="2" borderId="0" xfId="0" applyFont="1" applyFill="1" applyAlignment="1" applyProtection="1">
      <alignment vertical="center"/>
      <protection locked="0"/>
    </xf>
    <xf numFmtId="11" fontId="25" fillId="0" borderId="1" xfId="0" applyNumberFormat="1" applyFont="1" applyBorder="1" applyAlignment="1" applyProtection="1">
      <alignment vertical="center"/>
      <protection locked="0"/>
    </xf>
    <xf numFmtId="166" fontId="23" fillId="5" borderId="0" xfId="0" applyNumberFormat="1" applyFont="1" applyFill="1" applyBorder="1" applyAlignment="1" applyProtection="1">
      <alignment horizontal="left" vertical="center"/>
      <protection locked="0"/>
    </xf>
    <xf numFmtId="165" fontId="9" fillId="4" borderId="4" xfId="0" applyNumberFormat="1" applyFont="1" applyFill="1" applyBorder="1" applyAlignment="1">
      <alignment horizontal="left"/>
    </xf>
    <xf numFmtId="0" fontId="30" fillId="0" borderId="0" xfId="0" applyFont="1" applyBorder="1" applyAlignment="1" applyProtection="1">
      <alignment horizontal="center"/>
      <protection locked="0"/>
    </xf>
    <xf numFmtId="0" fontId="32" fillId="0" borderId="0" xfId="0" applyFont="1" applyAlignment="1"/>
    <xf numFmtId="0" fontId="33" fillId="0" borderId="0" xfId="0" applyFont="1" applyAlignment="1"/>
    <xf numFmtId="0" fontId="0" fillId="12" borderId="0" xfId="0" applyFill="1" applyAlignment="1"/>
    <xf numFmtId="0" fontId="34" fillId="13" borderId="0" xfId="0" applyFont="1" applyFill="1" applyAlignment="1"/>
    <xf numFmtId="0" fontId="31" fillId="13" borderId="0" xfId="0" applyFont="1" applyFill="1" applyAlignment="1"/>
    <xf numFmtId="0" fontId="36" fillId="14" borderId="0" xfId="0" applyFont="1" applyFill="1" applyAlignment="1"/>
    <xf numFmtId="0" fontId="35" fillId="14" borderId="0" xfId="0" applyFont="1" applyFill="1" applyAlignment="1">
      <alignment vertical="center"/>
    </xf>
    <xf numFmtId="0" fontId="0" fillId="0" borderId="0" xfId="0" applyFill="1" applyBorder="1" applyAlignment="1"/>
    <xf numFmtId="0" fontId="0" fillId="0" borderId="0" xfId="0" applyBorder="1" applyAlignment="1"/>
    <xf numFmtId="0" fontId="33" fillId="12" borderId="0" xfId="0" applyFont="1" applyFill="1" applyAlignment="1"/>
    <xf numFmtId="0" fontId="0" fillId="12" borderId="0" xfId="0" applyFill="1" applyBorder="1" applyAlignment="1"/>
    <xf numFmtId="0" fontId="33" fillId="12" borderId="0" xfId="0" applyFont="1" applyFill="1" applyAlignment="1">
      <alignment horizontal="center"/>
    </xf>
    <xf numFmtId="0" fontId="33" fillId="12" borderId="0" xfId="0" applyFont="1" applyFill="1" applyBorder="1" applyAlignment="1"/>
    <xf numFmtId="0" fontId="25" fillId="4" borderId="0" xfId="0" applyFont="1" applyFill="1" applyBorder="1" applyAlignment="1" applyProtection="1"/>
    <xf numFmtId="0" fontId="25" fillId="0" borderId="0" xfId="0" applyFont="1" applyAlignment="1" applyProtection="1">
      <alignment vertical="center"/>
      <protection locked="0"/>
    </xf>
    <xf numFmtId="0" fontId="10" fillId="2" borderId="13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right" vertical="center"/>
    </xf>
    <xf numFmtId="0" fontId="8" fillId="2" borderId="20" xfId="0" applyFont="1" applyFill="1" applyBorder="1" applyAlignment="1">
      <alignment vertical="center" wrapText="1"/>
    </xf>
    <xf numFmtId="0" fontId="8" fillId="2" borderId="21" xfId="0" applyFont="1" applyFill="1" applyBorder="1" applyAlignment="1">
      <alignment vertical="center" wrapText="1"/>
    </xf>
    <xf numFmtId="0" fontId="8" fillId="2" borderId="18" xfId="0" applyFont="1" applyFill="1" applyBorder="1" applyAlignment="1">
      <alignment vertical="center" wrapText="1"/>
    </xf>
    <xf numFmtId="0" fontId="8" fillId="2" borderId="19" xfId="0" applyFont="1" applyFill="1" applyBorder="1" applyAlignment="1">
      <alignment vertical="center" wrapText="1"/>
    </xf>
    <xf numFmtId="0" fontId="28" fillId="12" borderId="8" xfId="0" applyFont="1" applyFill="1" applyBorder="1" applyAlignment="1">
      <alignment vertical="center"/>
    </xf>
    <xf numFmtId="0" fontId="8" fillId="12" borderId="22" xfId="0" applyFont="1" applyFill="1" applyBorder="1" applyAlignment="1">
      <alignment vertical="center"/>
    </xf>
    <xf numFmtId="0" fontId="25" fillId="0" borderId="14" xfId="0" applyFont="1" applyBorder="1" applyAlignment="1" applyProtection="1">
      <alignment horizontal="center" vertical="center"/>
      <protection locked="0"/>
    </xf>
    <xf numFmtId="0" fontId="3" fillId="5" borderId="0" xfId="0" applyFont="1" applyFill="1" applyAlignment="1">
      <alignment vertical="center"/>
    </xf>
    <xf numFmtId="0" fontId="25" fillId="5" borderId="0" xfId="0" applyFont="1" applyFill="1" applyAlignment="1">
      <alignment horizontal="left" vertical="center"/>
    </xf>
    <xf numFmtId="0" fontId="25" fillId="5" borderId="0" xfId="0" applyFont="1" applyFill="1" applyAlignment="1">
      <alignment horizontal="right" vertical="center"/>
    </xf>
    <xf numFmtId="0" fontId="17" fillId="8" borderId="1" xfId="0" applyFont="1" applyFill="1" applyBorder="1" applyAlignment="1">
      <alignment horizontal="left" vertical="center" wrapText="1"/>
    </xf>
    <xf numFmtId="0" fontId="26" fillId="2" borderId="0" xfId="0" applyFont="1" applyFill="1" applyAlignment="1"/>
    <xf numFmtId="0" fontId="32" fillId="0" borderId="0" xfId="0" applyFont="1" applyAlignment="1">
      <alignment vertical="justify" wrapText="1"/>
    </xf>
    <xf numFmtId="0" fontId="0" fillId="0" borderId="0" xfId="0" applyFill="1" applyAlignment="1"/>
    <xf numFmtId="0" fontId="33" fillId="0" borderId="0" xfId="0" applyFont="1" applyFill="1" applyAlignment="1">
      <alignment horizontal="center"/>
    </xf>
    <xf numFmtId="0" fontId="33" fillId="0" borderId="0" xfId="0" applyFont="1" applyFill="1" applyAlignment="1"/>
    <xf numFmtId="0" fontId="0" fillId="0" borderId="0" xfId="0" applyFill="1" applyAlignment="1">
      <alignment vertical="top"/>
    </xf>
    <xf numFmtId="0" fontId="32" fillId="0" borderId="0" xfId="0" applyFont="1" applyFill="1" applyAlignment="1">
      <alignment vertical="justify"/>
    </xf>
    <xf numFmtId="0" fontId="0" fillId="0" borderId="0" xfId="0" applyFill="1" applyAlignment="1">
      <alignment vertical="justify"/>
    </xf>
    <xf numFmtId="0" fontId="43" fillId="0" borderId="26" xfId="1" applyFont="1" applyBorder="1" applyAlignment="1">
      <alignment vertical="center" wrapText="1"/>
    </xf>
    <xf numFmtId="0" fontId="43" fillId="15" borderId="26" xfId="1" applyFont="1" applyFill="1" applyBorder="1" applyAlignment="1" applyProtection="1">
      <alignment wrapText="1"/>
      <protection hidden="1"/>
    </xf>
    <xf numFmtId="0" fontId="44" fillId="0" borderId="26" xfId="1" applyFont="1" applyBorder="1" applyAlignment="1">
      <alignment vertical="center" wrapText="1"/>
    </xf>
    <xf numFmtId="0" fontId="23" fillId="10" borderId="27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26" xfId="0" applyFont="1" applyFill="1" applyBorder="1" applyAlignment="1">
      <alignment horizontal="left" vertical="center" wrapText="1" indent="1"/>
    </xf>
    <xf numFmtId="0" fontId="15" fillId="5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5" fillId="13" borderId="0" xfId="0" applyFont="1" applyFill="1" applyAlignment="1">
      <alignment horizontal="right" vertical="center"/>
    </xf>
    <xf numFmtId="0" fontId="8" fillId="12" borderId="26" xfId="0" applyFont="1" applyFill="1" applyBorder="1" applyAlignment="1">
      <alignment vertical="center"/>
    </xf>
    <xf numFmtId="0" fontId="0" fillId="0" borderId="0" xfId="0" applyAlignment="1">
      <alignment vertical="top"/>
    </xf>
    <xf numFmtId="0" fontId="23" fillId="2" borderId="0" xfId="0" applyFont="1" applyFill="1" applyAlignment="1">
      <alignment horizontal="left" vertical="center" indent="1"/>
    </xf>
    <xf numFmtId="0" fontId="8" fillId="2" borderId="26" xfId="0" applyFont="1" applyFill="1" applyBorder="1" applyAlignment="1">
      <alignment vertical="center" wrapText="1"/>
    </xf>
    <xf numFmtId="0" fontId="32" fillId="0" borderId="0" xfId="0" applyFont="1" applyFill="1" applyAlignment="1">
      <alignment horizontal="justify" vertical="justify" wrapText="1"/>
    </xf>
    <xf numFmtId="0" fontId="32" fillId="0" borderId="0" xfId="0" applyFont="1" applyAlignment="1">
      <alignment horizontal="justify" vertical="top"/>
    </xf>
    <xf numFmtId="0" fontId="32" fillId="0" borderId="0" xfId="0" applyFont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32" fillId="0" borderId="0" xfId="0" applyFont="1" applyAlignment="1">
      <alignment horizontal="justify" vertical="center" wrapText="1"/>
    </xf>
    <xf numFmtId="0" fontId="28" fillId="11" borderId="1" xfId="0" applyFont="1" applyFill="1" applyBorder="1" applyAlignment="1">
      <alignment horizontal="center" vertical="center"/>
    </xf>
    <xf numFmtId="0" fontId="28" fillId="11" borderId="4" xfId="0" applyFont="1" applyFill="1" applyBorder="1" applyAlignment="1">
      <alignment horizontal="center" vertical="center" wrapText="1"/>
    </xf>
    <xf numFmtId="0" fontId="28" fillId="11" borderId="23" xfId="0" applyFont="1" applyFill="1" applyBorder="1" applyAlignment="1">
      <alignment horizontal="center" vertical="center"/>
    </xf>
    <xf numFmtId="0" fontId="28" fillId="11" borderId="24" xfId="0" applyFont="1" applyFill="1" applyBorder="1" applyAlignment="1">
      <alignment horizontal="center" vertical="center"/>
    </xf>
    <xf numFmtId="0" fontId="28" fillId="11" borderId="25" xfId="0" applyFont="1" applyFill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 wrapText="1"/>
    </xf>
    <xf numFmtId="0" fontId="13" fillId="11" borderId="15" xfId="0" applyFont="1" applyFill="1" applyBorder="1" applyAlignment="1">
      <alignment horizontal="center" vertical="center" wrapText="1"/>
    </xf>
    <xf numFmtId="0" fontId="13" fillId="11" borderId="14" xfId="0" applyFont="1" applyFill="1" applyBorder="1" applyAlignment="1">
      <alignment horizontal="center" vertical="center" wrapText="1"/>
    </xf>
    <xf numFmtId="0" fontId="25" fillId="4" borderId="13" xfId="0" applyFont="1" applyFill="1" applyBorder="1" applyAlignment="1">
      <alignment horizontal="center"/>
    </xf>
    <xf numFmtId="0" fontId="25" fillId="4" borderId="0" xfId="0" applyFont="1" applyFill="1" applyBorder="1" applyAlignment="1" applyProtection="1">
      <alignment horizontal="center"/>
      <protection locked="0"/>
    </xf>
    <xf numFmtId="0" fontId="8" fillId="12" borderId="2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26" fillId="0" borderId="9" xfId="0" applyFont="1" applyFill="1" applyBorder="1" applyAlignment="1" applyProtection="1">
      <alignment horizontal="center" vertical="center"/>
      <protection locked="0"/>
    </xf>
    <xf numFmtId="0" fontId="9" fillId="5" borderId="6" xfId="0" applyFont="1" applyFill="1" applyBorder="1" applyAlignment="1">
      <alignment horizontal="left"/>
    </xf>
    <xf numFmtId="0" fontId="9" fillId="5" borderId="0" xfId="0" applyFont="1" applyFill="1" applyBorder="1" applyAlignment="1">
      <alignment horizontal="left"/>
    </xf>
    <xf numFmtId="0" fontId="9" fillId="5" borderId="11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left" vertical="center" wrapText="1" indent="1"/>
    </xf>
    <xf numFmtId="0" fontId="23" fillId="2" borderId="5" xfId="0" applyFont="1" applyFill="1" applyBorder="1" applyAlignment="1">
      <alignment horizontal="left" vertical="center" wrapText="1" indent="1"/>
    </xf>
    <xf numFmtId="0" fontId="13" fillId="6" borderId="3" xfId="0" applyFont="1" applyFill="1" applyBorder="1" applyAlignment="1">
      <alignment horizontal="center" vertical="center" wrapText="1"/>
    </xf>
    <xf numFmtId="0" fontId="26" fillId="0" borderId="2" xfId="0" applyFont="1" applyFill="1" applyBorder="1" applyAlignment="1" applyProtection="1">
      <alignment horizontal="left" vertical="center"/>
      <protection locked="0"/>
    </xf>
    <xf numFmtId="0" fontId="7" fillId="2" borderId="0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0" fontId="8" fillId="2" borderId="0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/>
    </xf>
    <xf numFmtId="165" fontId="20" fillId="5" borderId="0" xfId="0" applyNumberFormat="1" applyFont="1" applyFill="1" applyBorder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10530186511748E-2"/>
          <c:y val="0.10416709052364309"/>
          <c:w val="0.90299979159741461"/>
          <c:h val="0.720836266423610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PELAPORAN'!$J$8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PELAPORAN'!$K$8:$P$8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15</c:v>
                </c:pt>
                <c:pt idx="4">
                  <c:v>5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48-46FA-B628-5E7EB5F9D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875704"/>
        <c:axId val="146876096"/>
      </c:barChart>
      <c:catAx>
        <c:axId val="1468757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46876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6876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46875704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373465000699003"/>
          <c:w val="0.9024838321487012"/>
          <c:h val="0.721993164048649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PELAPORAN'!$J$96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'GRAF PELAPORAN'!$K$96:$P$96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'GRAF PELAPORAN'!$K$95:$P$95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91C8-4D29-8B3D-F0554AE650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876880"/>
        <c:axId val="146877272"/>
      </c:barChart>
      <c:catAx>
        <c:axId val="1468768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46877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68772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46876880"/>
        <c:crosses val="autoZero"/>
        <c:crossBetween val="between"/>
        <c:majorUnit val="2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504223231156512"/>
          <c:w val="0.9024838321487012"/>
          <c:h val="0.718488869011105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PELAPORAN'!$B$8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PELAPORAN'!$C$8:$H$8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</c:v>
                </c:pt>
                <c:pt idx="5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78-4BF5-921E-65ADF9987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307032"/>
        <c:axId val="161307424"/>
      </c:barChart>
      <c:catAx>
        <c:axId val="1613070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3074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3074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307032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'GRAF PELAPORAN'!$B$203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'GRAF PELAPORAN'!$C$203:$H$203</c:f>
            </c:numRef>
          </c:val>
          <c:extLst>
            <c:ext xmlns:c16="http://schemas.microsoft.com/office/drawing/2014/chart" uri="{C3380CC4-5D6E-409C-BE32-E72D297353CC}">
              <c16:uniqueId val="{00000000-9A83-4872-A834-9A2F33B4C8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308208"/>
        <c:axId val="161308600"/>
      </c:barChart>
      <c:catAx>
        <c:axId val="1613082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308600"/>
        <c:crosses val="autoZero"/>
        <c:auto val="1"/>
        <c:lblAlgn val="ctr"/>
        <c:lblOffset val="100"/>
        <c:tickMarkSkip val="1"/>
        <c:noMultiLvlLbl val="0"/>
      </c:catAx>
      <c:valAx>
        <c:axId val="1613086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308208"/>
        <c:crosses val="autoZero"/>
        <c:crossBetween val="between"/>
        <c:majorUnit val="2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11811964142395E-2"/>
          <c:y val="0.10572808213750384"/>
          <c:w val="0.90301579818636279"/>
          <c:h val="0.714721835249526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PELAPORAN'!$J$43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PELAPORAN'!$K$43:$P$43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55-49CD-9712-47271D4E0F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880408"/>
        <c:axId val="161730496"/>
      </c:barChart>
      <c:catAx>
        <c:axId val="146880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0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04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46880408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3635617532406E-2"/>
          <c:y val="0.10507632014312547"/>
          <c:w val="0.90175378763999869"/>
          <c:h val="0.718722029778978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PELAPORAN'!$B$43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'GRAF PELAPORAN'!$C$43:$H$43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30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'GRAF PELAPORAN'!$C$42:$H$42</c15:sqref>
                        </c15:formulaRef>
                      </c:ext>
                    </c:extLst>
                    <c:strCache>
                      <c:ptCount val="6"/>
                      <c:pt idx="0">
                        <c:v>TP 1</c:v>
                      </c:pt>
                      <c:pt idx="1">
                        <c:v>TP 2</c:v>
                      </c:pt>
                      <c:pt idx="2">
                        <c:v> TP 3</c:v>
                      </c:pt>
                      <c:pt idx="3">
                        <c:v> TP 4</c:v>
                      </c:pt>
                      <c:pt idx="4">
                        <c:v> TP 5</c:v>
                      </c:pt>
                      <c:pt idx="5">
                        <c:v> TP 6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C83D-47AF-8135-FEFDDEAAF4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731280"/>
        <c:axId val="161731672"/>
      </c:barChart>
      <c:catAx>
        <c:axId val="1617312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1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16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1280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11811964142395E-2"/>
          <c:y val="0.10572808213750384"/>
          <c:w val="0.90301579818636279"/>
          <c:h val="0.714721835249526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PELAPORAN'!$J$78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PELAPORAN'!$K$78:$P$78</c:f>
            </c:numRef>
          </c:val>
          <c:extLst>
            <c:ext xmlns:c16="http://schemas.microsoft.com/office/drawing/2014/chart" uri="{C3380CC4-5D6E-409C-BE32-E72D297353CC}">
              <c16:uniqueId val="{00000000-D98B-42AD-8BDC-26419217B0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732456"/>
        <c:axId val="161732848"/>
      </c:barChart>
      <c:catAx>
        <c:axId val="161732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2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2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2456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3635617532406E-2"/>
          <c:y val="0.10507632014312547"/>
          <c:w val="0.90175378763999869"/>
          <c:h val="0.718722029778978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PELAPORAN'!$B$78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PELAPORAN'!$C$78:$H$78</c:f>
            </c:numRef>
          </c:val>
          <c:extLst>
            <c:ext xmlns:c16="http://schemas.microsoft.com/office/drawing/2014/chart" uri="{C3380CC4-5D6E-409C-BE32-E72D297353CC}">
              <c16:uniqueId val="{00000000-5F85-486B-A0E6-FA18DE0474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734808"/>
        <c:axId val="161735200"/>
      </c:barChart>
      <c:catAx>
        <c:axId val="1617348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5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52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4808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566434394388174E-2"/>
          <c:y val="0.10373465000699003"/>
          <c:w val="0.90265564734482828"/>
          <c:h val="0.7219931640486498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PELAPORAN'!$B$131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PELAPORAN'!$C$25:$H$25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PELAPORAN'!$C$131:$H$131</c:f>
            </c:numRef>
          </c:val>
          <c:extLst>
            <c:ext xmlns:c16="http://schemas.microsoft.com/office/drawing/2014/chart" uri="{C3380CC4-5D6E-409C-BE32-E72D297353CC}">
              <c16:uniqueId val="{00000000-206C-4724-AAEF-5E4A23713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735984"/>
        <c:axId val="161736376"/>
      </c:barChart>
      <c:catAx>
        <c:axId val="1617359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6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6376"/>
        <c:scaling>
          <c:orientation val="minMax"/>
          <c:max val="2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5984"/>
        <c:crosses val="autoZero"/>
        <c:crossBetween val="between"/>
        <c:maj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10530186511748E-2"/>
          <c:y val="0.10416709052364309"/>
          <c:w val="0.90299979159741461"/>
          <c:h val="0.720836266423610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PELAPORAN'!$J$113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PELAPORAN'!$K$113:$P$113</c:f>
            </c:numRef>
          </c:val>
          <c:extLst>
            <c:ext xmlns:c16="http://schemas.microsoft.com/office/drawing/2014/chart" uri="{C3380CC4-5D6E-409C-BE32-E72D297353CC}">
              <c16:uniqueId val="{00000000-FC82-487B-8791-285C10AF89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737160"/>
        <c:axId val="161737552"/>
      </c:barChart>
      <c:catAx>
        <c:axId val="161737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7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7375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737160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476831101644963E-2"/>
          <c:y val="0.10593220338983053"/>
          <c:w val="0.90143526936896079"/>
          <c:h val="0.716101694915254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PELAPORAN'!$J$131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PELAPORAN'!$K$25:$P$25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PELAPORAN'!$K$131:$P$131</c:f>
            </c:numRef>
          </c:val>
          <c:extLst>
            <c:ext xmlns:c16="http://schemas.microsoft.com/office/drawing/2014/chart" uri="{C3380CC4-5D6E-409C-BE32-E72D297353CC}">
              <c16:uniqueId val="{00000000-292C-441B-A29F-83CDF42F96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85496"/>
        <c:axId val="161685888"/>
      </c:barChart>
      <c:catAx>
        <c:axId val="1616854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58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85888"/>
        <c:scaling>
          <c:orientation val="minMax"/>
          <c:max val="2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5496"/>
        <c:crosses val="autoZero"/>
        <c:crossBetween val="between"/>
        <c:maj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504223231156512"/>
          <c:w val="0.9024838321487012"/>
          <c:h val="0.718488869011105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PELAPORAN'!$B$113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PELAPORAN'!$C$113:$H$113</c:f>
            </c:numRef>
          </c:val>
          <c:extLst>
            <c:ext xmlns:c16="http://schemas.microsoft.com/office/drawing/2014/chart" uri="{C3380CC4-5D6E-409C-BE32-E72D297353CC}">
              <c16:uniqueId val="{00000000-F675-41B2-9EDF-6C5A37BBB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86280"/>
        <c:axId val="161686672"/>
      </c:barChart>
      <c:catAx>
        <c:axId val="16168628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6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866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6280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10530186511748E-2"/>
          <c:y val="0.10416709052364309"/>
          <c:w val="0.90299979159741461"/>
          <c:h val="0.720836266423610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PELAPORAN'!$J$149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PELAPORAN'!$K$149:$P$149</c:f>
            </c:numRef>
          </c:val>
          <c:extLst>
            <c:ext xmlns:c16="http://schemas.microsoft.com/office/drawing/2014/chart" uri="{C3380CC4-5D6E-409C-BE32-E72D297353CC}">
              <c16:uniqueId val="{00000000-F6EE-4631-B227-462794882F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87456"/>
        <c:axId val="161687848"/>
      </c:barChart>
      <c:catAx>
        <c:axId val="1616874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78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87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7456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504223231156512"/>
          <c:w val="0.9024838321487012"/>
          <c:h val="0.718488869011105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PELAPORAN'!$B$149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PELAPORAN'!$C$149:$H$149</c:f>
            </c:numRef>
          </c:val>
          <c:extLst>
            <c:ext xmlns:c16="http://schemas.microsoft.com/office/drawing/2014/chart" uri="{C3380CC4-5D6E-409C-BE32-E72D297353CC}">
              <c16:uniqueId val="{00000000-7CAC-4931-B741-9A99A75B5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88632"/>
        <c:axId val="161689024"/>
      </c:barChart>
      <c:catAx>
        <c:axId val="1616886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9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890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8632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310530186511748E-2"/>
          <c:y val="0.1046025104602511"/>
          <c:w val="0.90299979159741461"/>
          <c:h val="0.7196652719665274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PELAPORAN'!$J$26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PELAPORAN'!$K$26:$P$26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19</c:v>
                </c:pt>
                <c:pt idx="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79-4D8E-AD54-499E5191E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89808"/>
        <c:axId val="161690200"/>
      </c:barChart>
      <c:catAx>
        <c:axId val="161689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902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90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89808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6456782188182E-2"/>
          <c:y val="0.10489995832343778"/>
          <c:w val="0.90249991468619006"/>
          <c:h val="0.717515714932314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PELAPORAN'!$B$61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'GRAF PELAPORAN'!$C$61:$H$61</c:f>
              <c:numCache>
                <c:formatCode>General</c:formatCode>
                <c:ptCount val="6"/>
                <c:pt idx="0">
                  <c:v>0</c:v>
                </c:pt>
                <c:pt idx="1">
                  <c:v>30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'GRAF PELAPORAN'!$C$42:$H$42</c15:sqref>
                        </c15:formulaRef>
                      </c:ext>
                    </c:extLst>
                    <c:strCache>
                      <c:ptCount val="6"/>
                      <c:pt idx="0">
                        <c:v>TP 1</c:v>
                      </c:pt>
                      <c:pt idx="1">
                        <c:v>TP 2</c:v>
                      </c:pt>
                      <c:pt idx="2">
                        <c:v> TP 3</c:v>
                      </c:pt>
                      <c:pt idx="3">
                        <c:v> TP 4</c:v>
                      </c:pt>
                      <c:pt idx="4">
                        <c:v> TP 5</c:v>
                      </c:pt>
                      <c:pt idx="5">
                        <c:v> TP 6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067F-4015-BA7E-4235842B8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90984"/>
        <c:axId val="161691376"/>
      </c:barChart>
      <c:catAx>
        <c:axId val="16169098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913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91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90984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6456782188182E-2"/>
          <c:y val="0.10489995832343778"/>
          <c:w val="0.90249991468619006"/>
          <c:h val="0.717515714932314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PELAPORAN'!$B$61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'GRAF PELAPORAN'!$K$61:$P$61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5</c:v>
                </c:pt>
                <c:pt idx="4">
                  <c:v>19</c:v>
                </c:pt>
                <c:pt idx="5">
                  <c:v>6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'GRAF PELAPORAN'!$K$42:$P$42</c15:sqref>
                        </c15:formulaRef>
                      </c:ext>
                    </c:extLst>
                    <c:strCache>
                      <c:ptCount val="6"/>
                      <c:pt idx="0">
                        <c:v>TP 1</c:v>
                      </c:pt>
                      <c:pt idx="1">
                        <c:v>TP 2</c:v>
                      </c:pt>
                      <c:pt idx="2">
                        <c:v> TP 3</c:v>
                      </c:pt>
                      <c:pt idx="3">
                        <c:v> TP 4</c:v>
                      </c:pt>
                      <c:pt idx="4">
                        <c:v> TP 5</c:v>
                      </c:pt>
                      <c:pt idx="5">
                        <c:v> TP 6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5C0C-4450-836E-197C52337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1692160"/>
        <c:axId val="161692552"/>
      </c:barChart>
      <c:catAx>
        <c:axId val="1616921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92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16925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1692160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6456782188182E-2"/>
          <c:y val="0.10489995832343778"/>
          <c:w val="0.90249991468619006"/>
          <c:h val="0.7175157149323144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PELAPORAN'!$B$96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'GRAF PELAPORAN'!$C$96:$H$96</c:f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'GRAF PELAPORAN'!$C$42:$H$42</c15:sqref>
                        </c15:formulaRef>
                      </c:ext>
                    </c:extLst>
                    <c:strCache>
                      <c:ptCount val="6"/>
                      <c:pt idx="0">
                        <c:v>TP 1</c:v>
                      </c:pt>
                      <c:pt idx="1">
                        <c:v>TP 2</c:v>
                      </c:pt>
                      <c:pt idx="2">
                        <c:v> TP 3</c:v>
                      </c:pt>
                      <c:pt idx="3">
                        <c:v> TP 4</c:v>
                      </c:pt>
                      <c:pt idx="4">
                        <c:v> TP 5</c:v>
                      </c:pt>
                      <c:pt idx="5">
                        <c:v> TP 6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F3C5-4D2D-9263-58A418BF9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004136"/>
        <c:axId val="162004528"/>
      </c:barChart>
      <c:catAx>
        <c:axId val="1620041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45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0045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4136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330578512396696"/>
          <c:w val="0.9024838321487012"/>
          <c:h val="0.723140495867768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PELAPORAN'!$B$167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PELAPORAN'!$C$167:$H$167</c:f>
            </c:numRef>
          </c:val>
          <c:extLst>
            <c:ext xmlns:c16="http://schemas.microsoft.com/office/drawing/2014/chart" uri="{C3380CC4-5D6E-409C-BE32-E72D297353CC}">
              <c16:uniqueId val="{00000000-35ED-4633-8273-301C9DEC4C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005312"/>
        <c:axId val="162005704"/>
      </c:barChart>
      <c:catAx>
        <c:axId val="1620053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57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0057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5312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330578512396696"/>
          <c:w val="0.9024838321487012"/>
          <c:h val="0.723140495867768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PELAPORAN'!$B$167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PELAPORAN'!$K$167:$P$167</c:f>
            </c:numRef>
          </c:val>
          <c:extLst>
            <c:ext xmlns:c16="http://schemas.microsoft.com/office/drawing/2014/chart" uri="{C3380CC4-5D6E-409C-BE32-E72D297353CC}">
              <c16:uniqueId val="{00000000-D692-4173-A43C-52388CDE1D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006488"/>
        <c:axId val="162006880"/>
      </c:barChart>
      <c:catAx>
        <c:axId val="1620064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688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006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6488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330578512396696"/>
          <c:w val="0.9024838321487012"/>
          <c:h val="0.723140495867768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PELAPORAN'!$B$185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PELAPORAN'!$C$185:$H$185</c:f>
            </c:numRef>
          </c:val>
          <c:extLst>
            <c:ext xmlns:c16="http://schemas.microsoft.com/office/drawing/2014/chart" uri="{C3380CC4-5D6E-409C-BE32-E72D297353CC}">
              <c16:uniqueId val="{00000000-354D-433B-9AD7-366F0DDD2C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007664"/>
        <c:axId val="162008056"/>
      </c:barChart>
      <c:catAx>
        <c:axId val="1620076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80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008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7664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330578512396696"/>
          <c:w val="0.9024838321487012"/>
          <c:h val="0.723140495867768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PELAPORAN'!$B$185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'GRAF PELAPORAN'!$K$7:$P$7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PELAPORAN'!$K$185:$P$185</c:f>
            </c:numRef>
          </c:val>
          <c:extLst>
            <c:ext xmlns:c16="http://schemas.microsoft.com/office/drawing/2014/chart" uri="{C3380CC4-5D6E-409C-BE32-E72D297353CC}">
              <c16:uniqueId val="{00000000-71A1-48B0-8555-0249AF9C4B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008840"/>
        <c:axId val="162009232"/>
      </c:barChart>
      <c:catAx>
        <c:axId val="1620088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9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0092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08840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2695161332213654E-2"/>
          <c:y val="0.10504223231156512"/>
          <c:w val="0.9024838321487012"/>
          <c:h val="0.718488869011105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'GRAF PELAPORAN'!$B$26</c:f>
              <c:strCache>
                <c:ptCount val="1"/>
                <c:pt idx="0">
                  <c:v>BIL. MURID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宋体"/>
                    <a:ea typeface="宋体"/>
                    <a:cs typeface="宋体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'GRAF PELAPORAN'!$C$7:$H$7</c:f>
              <c:strCache>
                <c:ptCount val="6"/>
                <c:pt idx="0">
                  <c:v>TP 1</c:v>
                </c:pt>
                <c:pt idx="1">
                  <c:v>TP 2</c:v>
                </c:pt>
                <c:pt idx="2">
                  <c:v> TP 3</c:v>
                </c:pt>
                <c:pt idx="3">
                  <c:v> TP 4</c:v>
                </c:pt>
                <c:pt idx="4">
                  <c:v> TP 5</c:v>
                </c:pt>
                <c:pt idx="5">
                  <c:v> TP 6</c:v>
                </c:pt>
              </c:strCache>
            </c:strRef>
          </c:cat>
          <c:val>
            <c:numRef>
              <c:f>'GRAF PELAPORAN'!$C$26:$H$26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</c:v>
                </c:pt>
                <c:pt idx="3">
                  <c:v>4</c:v>
                </c:pt>
                <c:pt idx="4">
                  <c:v>16</c:v>
                </c:pt>
                <c:pt idx="5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59-47F4-BB74-5A708FD06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2010016"/>
        <c:axId val="162010408"/>
      </c:barChart>
      <c:catAx>
        <c:axId val="16201001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104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20104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宋体"/>
                <a:ea typeface="宋体"/>
                <a:cs typeface="宋体"/>
              </a:defRPr>
            </a:pPr>
            <a:endParaRPr lang="en-US"/>
          </a:p>
        </c:txPr>
        <c:crossAx val="162010016"/>
        <c:crosses val="autoZero"/>
        <c:crossBetween val="between"/>
        <c:majorUnit val="5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ctrlProps/ctrlProp1.xml><?xml version="1.0" encoding="utf-8"?>
<formControlPr xmlns="http://schemas.microsoft.com/office/spreadsheetml/2009/9/main" objectType="Radio" firstButton="1" fmlaLink="$AI$12" lockText="1"/>
</file>

<file path=xl/ctrlProps/ctrlProp2.xml><?xml version="1.0" encoding="utf-8"?>
<formControlPr xmlns="http://schemas.microsoft.com/office/spreadsheetml/2009/9/main" objectType="Radio" checked="Checked" lockText="1"/>
</file>

<file path=xl/ctrlProps/ctrlProp3.xml><?xml version="1.0" encoding="utf-8"?>
<formControlPr xmlns="http://schemas.microsoft.com/office/spreadsheetml/2009/9/main" objectType="Drop" dropStyle="combo" dx="16" fmlaLink="$I$6" fmlaRange="$J$7:$J$75" sel="1" val="0"/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2.wdp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microsoft.com/office/2007/relationships/hdphoto" Target="../media/hdphoto3.wdp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image" Target="../media/image3.png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466725</xdr:colOff>
          <xdr:row>5</xdr:row>
          <xdr:rowOff>19050</xdr:rowOff>
        </xdr:from>
        <xdr:to>
          <xdr:col>9</xdr:col>
          <xdr:colOff>66675</xdr:colOff>
          <xdr:row>5</xdr:row>
          <xdr:rowOff>228600</xdr:rowOff>
        </xdr:to>
        <xdr:sp macro="" textlink="">
          <xdr:nvSpPr>
            <xdr:cNvPr id="4097" name="Option 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466725</xdr:colOff>
          <xdr:row>6</xdr:row>
          <xdr:rowOff>19050</xdr:rowOff>
        </xdr:from>
        <xdr:to>
          <xdr:col>9</xdr:col>
          <xdr:colOff>57150</xdr:colOff>
          <xdr:row>7</xdr:row>
          <xdr:rowOff>0</xdr:rowOff>
        </xdr:to>
        <xdr:sp macro="" textlink="">
          <xdr:nvSpPr>
            <xdr:cNvPr id="4098" name="Option Button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42334</xdr:rowOff>
    </xdr:from>
    <xdr:to>
      <xdr:col>1</xdr:col>
      <xdr:colOff>1672166</xdr:colOff>
      <xdr:row>1</xdr:row>
      <xdr:rowOff>232585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334"/>
          <a:ext cx="2010833" cy="51833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3429000</xdr:colOff>
          <xdr:row>7</xdr:row>
          <xdr:rowOff>66675</xdr:rowOff>
        </xdr:from>
        <xdr:to>
          <xdr:col>6</xdr:col>
          <xdr:colOff>57150</xdr:colOff>
          <xdr:row>8</xdr:row>
          <xdr:rowOff>133350</xdr:rowOff>
        </xdr:to>
        <xdr:sp macro="" textlink="">
          <xdr:nvSpPr>
            <xdr:cNvPr id="2052" name="Drop Down 1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bevel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xdr:twoCellAnchor editAs="oneCell">
    <xdr:from>
      <xdr:col>0</xdr:col>
      <xdr:colOff>47623</xdr:colOff>
      <xdr:row>0</xdr:row>
      <xdr:rowOff>11907</xdr:rowOff>
    </xdr:from>
    <xdr:to>
      <xdr:col>4</xdr:col>
      <xdr:colOff>81975</xdr:colOff>
      <xdr:row>2</xdr:row>
      <xdr:rowOff>190500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3" y="11907"/>
          <a:ext cx="2725165" cy="702468"/>
        </a:xfrm>
        <a:prstGeom prst="rect">
          <a:avLst/>
        </a:prstGeom>
      </xdr:spPr>
    </xdr:pic>
    <xdr:clientData/>
  </xdr:twoCellAnchor>
  <xdr:twoCellAnchor>
    <xdr:from>
      <xdr:col>5</xdr:col>
      <xdr:colOff>4476750</xdr:colOff>
      <xdr:row>0</xdr:row>
      <xdr:rowOff>83344</xdr:rowOff>
    </xdr:from>
    <xdr:to>
      <xdr:col>5</xdr:col>
      <xdr:colOff>5667375</xdr:colOff>
      <xdr:row>3</xdr:row>
      <xdr:rowOff>226218</xdr:rowOff>
    </xdr:to>
    <xdr:sp macro="" textlink="">
      <xdr:nvSpPr>
        <xdr:cNvPr id="2" name="Rectangle 1"/>
        <xdr:cNvSpPr/>
      </xdr:nvSpPr>
      <xdr:spPr bwMode="auto">
        <a:xfrm>
          <a:off x="8096250" y="83344"/>
          <a:ext cx="1190625" cy="928687"/>
        </a:xfrm>
        <a:prstGeom prst="rect">
          <a:avLst/>
        </a:prstGeom>
        <a:noFill/>
        <a:ln>
          <a:headEnd type="none" w="med" len="med"/>
          <a:tailEnd type="none" w="med" len="med"/>
        </a:ln>
        <a:extLst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upright="1"/>
        <a:lstStyle/>
        <a:p>
          <a:pPr algn="ctr"/>
          <a:r>
            <a:rPr lang="en-MY" sz="1200">
              <a:solidFill>
                <a:schemeClr val="bg1">
                  <a:lumMod val="50000"/>
                </a:schemeClr>
              </a:solidFill>
              <a:latin typeface="Arial Black" panose="020B0A04020102020204" pitchFamily="34" charset="0"/>
            </a:rPr>
            <a:t>LOGO SEKOLAH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5350669</xdr:colOff>
      <xdr:row>0</xdr:row>
      <xdr:rowOff>161926</xdr:rowOff>
    </xdr:from>
    <xdr:to>
      <xdr:col>1</xdr:col>
      <xdr:colOff>6903244</xdr:colOff>
      <xdr:row>0</xdr:row>
      <xdr:rowOff>562134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3700" y="161926"/>
          <a:ext cx="1552575" cy="40020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8</xdr:row>
      <xdr:rowOff>257175</xdr:rowOff>
    </xdr:from>
    <xdr:to>
      <xdr:col>16</xdr:col>
      <xdr:colOff>0</xdr:colOff>
      <xdr:row>19</xdr:row>
      <xdr:rowOff>190500</xdr:rowOff>
    </xdr:to>
    <xdr:graphicFrame macro="">
      <xdr:nvGraphicFramePr>
        <xdr:cNvPr id="41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28575</xdr:colOff>
      <xdr:row>96</xdr:row>
      <xdr:rowOff>171450</xdr:rowOff>
    </xdr:from>
    <xdr:to>
      <xdr:col>16</xdr:col>
      <xdr:colOff>0</xdr:colOff>
      <xdr:row>107</xdr:row>
      <xdr:rowOff>161925</xdr:rowOff>
    </xdr:to>
    <xdr:graphicFrame macro="">
      <xdr:nvGraphicFramePr>
        <xdr:cNvPr id="4135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</xdr:colOff>
      <xdr:row>8</xdr:row>
      <xdr:rowOff>219075</xdr:rowOff>
    </xdr:from>
    <xdr:to>
      <xdr:col>8</xdr:col>
      <xdr:colOff>9525</xdr:colOff>
      <xdr:row>19</xdr:row>
      <xdr:rowOff>171450</xdr:rowOff>
    </xdr:to>
    <xdr:graphicFrame macro="">
      <xdr:nvGraphicFramePr>
        <xdr:cNvPr id="414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190499</xdr:colOff>
      <xdr:row>203</xdr:row>
      <xdr:rowOff>80962</xdr:rowOff>
    </xdr:from>
    <xdr:to>
      <xdr:col>7</xdr:col>
      <xdr:colOff>635793</xdr:colOff>
      <xdr:row>214</xdr:row>
      <xdr:rowOff>138112</xdr:rowOff>
    </xdr:to>
    <xdr:graphicFrame macro="">
      <xdr:nvGraphicFramePr>
        <xdr:cNvPr id="4146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0</xdr:colOff>
      <xdr:row>43</xdr:row>
      <xdr:rowOff>209550</xdr:rowOff>
    </xdr:from>
    <xdr:to>
      <xdr:col>16</xdr:col>
      <xdr:colOff>0</xdr:colOff>
      <xdr:row>54</xdr:row>
      <xdr:rowOff>152400</xdr:rowOff>
    </xdr:to>
    <xdr:graphicFrame macro="">
      <xdr:nvGraphicFramePr>
        <xdr:cNvPr id="4147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38100</xdr:colOff>
      <xdr:row>43</xdr:row>
      <xdr:rowOff>180975</xdr:rowOff>
    </xdr:from>
    <xdr:to>
      <xdr:col>8</xdr:col>
      <xdr:colOff>9525</xdr:colOff>
      <xdr:row>54</xdr:row>
      <xdr:rowOff>142875</xdr:rowOff>
    </xdr:to>
    <xdr:graphicFrame macro="">
      <xdr:nvGraphicFramePr>
        <xdr:cNvPr id="4148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0</xdr:colOff>
      <xdr:row>78</xdr:row>
      <xdr:rowOff>209550</xdr:rowOff>
    </xdr:from>
    <xdr:to>
      <xdr:col>16</xdr:col>
      <xdr:colOff>0</xdr:colOff>
      <xdr:row>89</xdr:row>
      <xdr:rowOff>152400</xdr:rowOff>
    </xdr:to>
    <xdr:graphicFrame macro="">
      <xdr:nvGraphicFramePr>
        <xdr:cNvPr id="4149" name="Chart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38100</xdr:colOff>
      <xdr:row>78</xdr:row>
      <xdr:rowOff>180975</xdr:rowOff>
    </xdr:from>
    <xdr:to>
      <xdr:col>8</xdr:col>
      <xdr:colOff>9525</xdr:colOff>
      <xdr:row>89</xdr:row>
      <xdr:rowOff>142875</xdr:rowOff>
    </xdr:to>
    <xdr:graphicFrame macro="">
      <xdr:nvGraphicFramePr>
        <xdr:cNvPr id="4151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19050</xdr:colOff>
      <xdr:row>132</xdr:row>
      <xdr:rowOff>0</xdr:rowOff>
    </xdr:from>
    <xdr:to>
      <xdr:col>7</xdr:col>
      <xdr:colOff>647700</xdr:colOff>
      <xdr:row>142</xdr:row>
      <xdr:rowOff>200025</xdr:rowOff>
    </xdr:to>
    <xdr:graphicFrame macro="">
      <xdr:nvGraphicFramePr>
        <xdr:cNvPr id="4152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0</xdr:colOff>
      <xdr:row>113</xdr:row>
      <xdr:rowOff>257175</xdr:rowOff>
    </xdr:from>
    <xdr:to>
      <xdr:col>16</xdr:col>
      <xdr:colOff>0</xdr:colOff>
      <xdr:row>124</xdr:row>
      <xdr:rowOff>190500</xdr:rowOff>
    </xdr:to>
    <xdr:graphicFrame macro="">
      <xdr:nvGraphicFramePr>
        <xdr:cNvPr id="4153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19050</xdr:colOff>
      <xdr:row>132</xdr:row>
      <xdr:rowOff>38100</xdr:rowOff>
    </xdr:from>
    <xdr:to>
      <xdr:col>15</xdr:col>
      <xdr:colOff>581025</xdr:colOff>
      <xdr:row>142</xdr:row>
      <xdr:rowOff>190500</xdr:rowOff>
    </xdr:to>
    <xdr:graphicFrame macro="">
      <xdr:nvGraphicFramePr>
        <xdr:cNvPr id="4154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38100</xdr:colOff>
      <xdr:row>113</xdr:row>
      <xdr:rowOff>219075</xdr:rowOff>
    </xdr:from>
    <xdr:to>
      <xdr:col>8</xdr:col>
      <xdr:colOff>9525</xdr:colOff>
      <xdr:row>124</xdr:row>
      <xdr:rowOff>171450</xdr:rowOff>
    </xdr:to>
    <xdr:graphicFrame macro="">
      <xdr:nvGraphicFramePr>
        <xdr:cNvPr id="4155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9</xdr:col>
      <xdr:colOff>0</xdr:colOff>
      <xdr:row>149</xdr:row>
      <xdr:rowOff>257175</xdr:rowOff>
    </xdr:from>
    <xdr:to>
      <xdr:col>16</xdr:col>
      <xdr:colOff>0</xdr:colOff>
      <xdr:row>160</xdr:row>
      <xdr:rowOff>190500</xdr:rowOff>
    </xdr:to>
    <xdr:graphicFrame macro="">
      <xdr:nvGraphicFramePr>
        <xdr:cNvPr id="4156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</xdr:col>
      <xdr:colOff>38100</xdr:colOff>
      <xdr:row>149</xdr:row>
      <xdr:rowOff>219075</xdr:rowOff>
    </xdr:from>
    <xdr:to>
      <xdr:col>8</xdr:col>
      <xdr:colOff>9525</xdr:colOff>
      <xdr:row>160</xdr:row>
      <xdr:rowOff>171450</xdr:rowOff>
    </xdr:to>
    <xdr:graphicFrame macro="">
      <xdr:nvGraphicFramePr>
        <xdr:cNvPr id="4157" name="Chart 4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</xdr:col>
      <xdr:colOff>0</xdr:colOff>
      <xdr:row>26</xdr:row>
      <xdr:rowOff>190500</xdr:rowOff>
    </xdr:from>
    <xdr:to>
      <xdr:col>16</xdr:col>
      <xdr:colOff>0</xdr:colOff>
      <xdr:row>37</xdr:row>
      <xdr:rowOff>161925</xdr:rowOff>
    </xdr:to>
    <xdr:graphicFrame macro="">
      <xdr:nvGraphicFramePr>
        <xdr:cNvPr id="4158" name="Chart 4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</xdr:col>
      <xdr:colOff>0</xdr:colOff>
      <xdr:row>62</xdr:row>
      <xdr:rowOff>0</xdr:rowOff>
    </xdr:from>
    <xdr:to>
      <xdr:col>7</xdr:col>
      <xdr:colOff>619125</xdr:colOff>
      <xdr:row>72</xdr:row>
      <xdr:rowOff>171450</xdr:rowOff>
    </xdr:to>
    <xdr:graphicFrame macro="">
      <xdr:nvGraphicFramePr>
        <xdr:cNvPr id="4160" name="Chart 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9</xdr:col>
      <xdr:colOff>0</xdr:colOff>
      <xdr:row>62</xdr:row>
      <xdr:rowOff>0</xdr:rowOff>
    </xdr:from>
    <xdr:to>
      <xdr:col>15</xdr:col>
      <xdr:colOff>619125</xdr:colOff>
      <xdr:row>72</xdr:row>
      <xdr:rowOff>171450</xdr:rowOff>
    </xdr:to>
    <xdr:graphicFrame macro="">
      <xdr:nvGraphicFramePr>
        <xdr:cNvPr id="4161" name="Chart 5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</xdr:col>
      <xdr:colOff>0</xdr:colOff>
      <xdr:row>97</xdr:row>
      <xdr:rowOff>0</xdr:rowOff>
    </xdr:from>
    <xdr:to>
      <xdr:col>7</xdr:col>
      <xdr:colOff>619125</xdr:colOff>
      <xdr:row>107</xdr:row>
      <xdr:rowOff>171450</xdr:rowOff>
    </xdr:to>
    <xdr:graphicFrame macro="">
      <xdr:nvGraphicFramePr>
        <xdr:cNvPr id="4162" name="Chart 5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</xdr:col>
      <xdr:colOff>0</xdr:colOff>
      <xdr:row>168</xdr:row>
      <xdr:rowOff>0</xdr:rowOff>
    </xdr:from>
    <xdr:to>
      <xdr:col>7</xdr:col>
      <xdr:colOff>619125</xdr:colOff>
      <xdr:row>179</xdr:row>
      <xdr:rowOff>0</xdr:rowOff>
    </xdr:to>
    <xdr:graphicFrame macro="">
      <xdr:nvGraphicFramePr>
        <xdr:cNvPr id="4163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9</xdr:col>
      <xdr:colOff>0</xdr:colOff>
      <xdr:row>168</xdr:row>
      <xdr:rowOff>0</xdr:rowOff>
    </xdr:from>
    <xdr:to>
      <xdr:col>15</xdr:col>
      <xdr:colOff>619125</xdr:colOff>
      <xdr:row>179</xdr:row>
      <xdr:rowOff>0</xdr:rowOff>
    </xdr:to>
    <xdr:graphicFrame macro="">
      <xdr:nvGraphicFramePr>
        <xdr:cNvPr id="4164" name="Chart 5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0</xdr:colOff>
      <xdr:row>186</xdr:row>
      <xdr:rowOff>0</xdr:rowOff>
    </xdr:from>
    <xdr:to>
      <xdr:col>7</xdr:col>
      <xdr:colOff>619125</xdr:colOff>
      <xdr:row>197</xdr:row>
      <xdr:rowOff>0</xdr:rowOff>
    </xdr:to>
    <xdr:graphicFrame macro="">
      <xdr:nvGraphicFramePr>
        <xdr:cNvPr id="4165" name="Chart 5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9</xdr:col>
      <xdr:colOff>0</xdr:colOff>
      <xdr:row>186</xdr:row>
      <xdr:rowOff>0</xdr:rowOff>
    </xdr:from>
    <xdr:to>
      <xdr:col>15</xdr:col>
      <xdr:colOff>619125</xdr:colOff>
      <xdr:row>197</xdr:row>
      <xdr:rowOff>0</xdr:rowOff>
    </xdr:to>
    <xdr:graphicFrame macro="">
      <xdr:nvGraphicFramePr>
        <xdr:cNvPr id="4166" name="Chart 6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0</xdr:colOff>
      <xdr:row>27</xdr:row>
      <xdr:rowOff>0</xdr:rowOff>
    </xdr:from>
    <xdr:to>
      <xdr:col>7</xdr:col>
      <xdr:colOff>614363</xdr:colOff>
      <xdr:row>37</xdr:row>
      <xdr:rowOff>176213</xdr:rowOff>
    </xdr:to>
    <xdr:graphicFrame macro="">
      <xdr:nvGraphicFramePr>
        <xdr:cNvPr id="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 editAs="oneCell">
    <xdr:from>
      <xdr:col>0</xdr:col>
      <xdr:colOff>74839</xdr:colOff>
      <xdr:row>0</xdr:row>
      <xdr:rowOff>144575</xdr:rowOff>
    </xdr:from>
    <xdr:to>
      <xdr:col>3</xdr:col>
      <xdr:colOff>3953</xdr:colOff>
      <xdr:row>3</xdr:row>
      <xdr:rowOff>119061</xdr:rowOff>
    </xdr:to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39" y="144575"/>
          <a:ext cx="2274645" cy="581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V54"/>
  <sheetViews>
    <sheetView showGridLines="0" zoomScaleNormal="100" zoomScaleSheetLayoutView="100" workbookViewId="0">
      <pane ySplit="2" topLeftCell="A36" activePane="bottomLeft" state="frozen"/>
      <selection pane="bottomLeft" activeCell="I26" sqref="I26"/>
    </sheetView>
  </sheetViews>
  <sheetFormatPr defaultColWidth="30" defaultRowHeight="15"/>
  <cols>
    <col min="1" max="1" width="3.85546875" customWidth="1"/>
    <col min="2" max="10" width="9.140625" customWidth="1"/>
    <col min="11" max="11" width="18.140625" customWidth="1"/>
    <col min="12" max="46" width="7.85546875" customWidth="1"/>
  </cols>
  <sheetData>
    <row r="1" spans="1:12" ht="24" customHeight="1">
      <c r="A1" s="156" t="s">
        <v>66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</row>
    <row r="2" spans="1:12" ht="21">
      <c r="A2" s="153" t="s">
        <v>50</v>
      </c>
      <c r="B2" s="154"/>
      <c r="C2" s="154"/>
      <c r="D2" s="154"/>
      <c r="E2" s="154"/>
      <c r="F2" s="154"/>
      <c r="G2" s="154"/>
      <c r="H2" s="154"/>
      <c r="I2" s="154"/>
      <c r="J2" s="154"/>
      <c r="K2" s="197"/>
    </row>
    <row r="4" spans="1:12">
      <c r="A4" s="151" t="s">
        <v>51</v>
      </c>
    </row>
    <row r="5" spans="1:12">
      <c r="A5" s="204" t="s">
        <v>81</v>
      </c>
      <c r="B5" s="204"/>
      <c r="C5" s="204"/>
      <c r="D5" s="204"/>
      <c r="E5" s="204"/>
      <c r="F5" s="204"/>
      <c r="G5" s="204"/>
      <c r="H5" s="204"/>
      <c r="I5" s="204"/>
      <c r="J5" s="204"/>
      <c r="K5" s="204"/>
    </row>
    <row r="6" spans="1:12">
      <c r="A6" s="204"/>
      <c r="B6" s="204"/>
      <c r="C6" s="204"/>
      <c r="D6" s="204"/>
      <c r="E6" s="204"/>
      <c r="F6" s="204"/>
      <c r="G6" s="204"/>
      <c r="H6" s="204"/>
      <c r="I6" s="204"/>
      <c r="J6" s="204"/>
      <c r="K6" s="204"/>
    </row>
    <row r="7" spans="1:12">
      <c r="A7" s="204"/>
      <c r="B7" s="204"/>
      <c r="C7" s="204"/>
      <c r="D7" s="204"/>
      <c r="E7" s="204"/>
      <c r="F7" s="204"/>
      <c r="G7" s="204"/>
      <c r="H7" s="204"/>
      <c r="I7" s="204"/>
      <c r="J7" s="204"/>
      <c r="K7" s="204"/>
    </row>
    <row r="8" spans="1:12">
      <c r="A8" s="204"/>
      <c r="B8" s="204"/>
      <c r="C8" s="204"/>
      <c r="D8" s="204"/>
      <c r="E8" s="204"/>
      <c r="F8" s="204"/>
      <c r="G8" s="204"/>
      <c r="H8" s="204"/>
      <c r="I8" s="204"/>
      <c r="J8" s="204"/>
      <c r="K8" s="204"/>
    </row>
    <row r="9" spans="1:12">
      <c r="A9" s="204"/>
      <c r="B9" s="204"/>
      <c r="C9" s="204"/>
      <c r="D9" s="204"/>
      <c r="E9" s="204"/>
      <c r="F9" s="204"/>
      <c r="G9" s="204"/>
      <c r="H9" s="204"/>
      <c r="I9" s="204"/>
      <c r="J9" s="204"/>
      <c r="K9" s="204"/>
    </row>
    <row r="10" spans="1:12">
      <c r="B10" s="157"/>
      <c r="C10" s="157"/>
      <c r="D10" s="158"/>
      <c r="E10" s="158"/>
      <c r="F10" s="158"/>
      <c r="G10" s="158"/>
      <c r="H10" s="158"/>
      <c r="I10" s="158"/>
      <c r="J10" s="158"/>
      <c r="K10" s="158"/>
    </row>
    <row r="11" spans="1:12">
      <c r="A11" s="161" t="s">
        <v>59</v>
      </c>
      <c r="B11" s="162" t="s">
        <v>52</v>
      </c>
      <c r="C11" s="160"/>
      <c r="D11" s="160"/>
      <c r="E11" s="160"/>
      <c r="F11" s="160"/>
      <c r="G11" s="160"/>
      <c r="H11" s="160"/>
      <c r="I11" s="160"/>
      <c r="J11" s="160"/>
      <c r="K11" s="160"/>
      <c r="L11" s="158"/>
    </row>
    <row r="12" spans="1:12">
      <c r="B12" s="150" t="s">
        <v>53</v>
      </c>
    </row>
    <row r="13" spans="1:12">
      <c r="B13" s="150" t="s">
        <v>54</v>
      </c>
    </row>
    <row r="14" spans="1:12">
      <c r="B14" s="150" t="s">
        <v>55</v>
      </c>
    </row>
    <row r="15" spans="1:12">
      <c r="B15" s="150" t="s">
        <v>56</v>
      </c>
    </row>
    <row r="16" spans="1:12">
      <c r="B16" s="150" t="s">
        <v>57</v>
      </c>
    </row>
    <row r="17" spans="1:13">
      <c r="B17" s="150" t="s">
        <v>58</v>
      </c>
    </row>
    <row r="19" spans="1:13">
      <c r="A19" s="161" t="s">
        <v>60</v>
      </c>
      <c r="B19" s="159" t="s">
        <v>61</v>
      </c>
      <c r="C19" s="152"/>
      <c r="D19" s="152"/>
      <c r="E19" s="152"/>
      <c r="F19" s="152"/>
      <c r="G19" s="152"/>
      <c r="H19" s="152"/>
      <c r="I19" s="152"/>
      <c r="J19" s="152"/>
      <c r="K19" s="152"/>
    </row>
    <row r="20" spans="1:13">
      <c r="B20" s="150" t="s">
        <v>82</v>
      </c>
    </row>
    <row r="21" spans="1:13">
      <c r="B21" s="150" t="s">
        <v>62</v>
      </c>
    </row>
    <row r="22" spans="1:13">
      <c r="B22" s="150" t="s">
        <v>63</v>
      </c>
    </row>
    <row r="23" spans="1:13">
      <c r="B23" s="150" t="s">
        <v>65</v>
      </c>
    </row>
    <row r="24" spans="1:13">
      <c r="B24" s="150" t="s">
        <v>71</v>
      </c>
    </row>
    <row r="25" spans="1:13">
      <c r="B25" s="150" t="s">
        <v>67</v>
      </c>
    </row>
    <row r="26" spans="1:13">
      <c r="B26" s="150" t="s">
        <v>68</v>
      </c>
    </row>
    <row r="28" spans="1:13">
      <c r="A28" s="161" t="s">
        <v>69</v>
      </c>
      <c r="B28" s="159" t="s">
        <v>25</v>
      </c>
      <c r="C28" s="152"/>
      <c r="D28" s="152"/>
      <c r="E28" s="152"/>
      <c r="F28" s="152"/>
      <c r="G28" s="152"/>
      <c r="H28" s="152"/>
      <c r="I28" s="152"/>
      <c r="J28" s="152"/>
      <c r="K28" s="152"/>
    </row>
    <row r="29" spans="1:13" ht="15" customHeight="1">
      <c r="B29" s="204" t="s">
        <v>83</v>
      </c>
      <c r="C29" s="204"/>
      <c r="D29" s="204"/>
      <c r="E29" s="204"/>
      <c r="F29" s="204"/>
      <c r="G29" s="204"/>
      <c r="H29" s="204"/>
      <c r="I29" s="204"/>
      <c r="J29" s="204"/>
      <c r="K29" s="204"/>
      <c r="M29" s="150"/>
    </row>
    <row r="30" spans="1:13">
      <c r="B30" s="204"/>
      <c r="C30" s="204"/>
      <c r="D30" s="204"/>
      <c r="E30" s="204"/>
      <c r="F30" s="204"/>
      <c r="G30" s="204"/>
      <c r="H30" s="204"/>
      <c r="I30" s="204"/>
      <c r="J30" s="204"/>
      <c r="K30" s="204"/>
      <c r="M30" s="150"/>
    </row>
    <row r="31" spans="1:13"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M31" s="150"/>
    </row>
    <row r="32" spans="1:13">
      <c r="B32" s="204"/>
      <c r="C32" s="204"/>
      <c r="D32" s="204"/>
      <c r="E32" s="204"/>
      <c r="F32" s="204"/>
      <c r="G32" s="204"/>
      <c r="H32" s="204"/>
      <c r="I32" s="204"/>
      <c r="J32" s="204"/>
      <c r="K32" s="204"/>
      <c r="M32" s="150"/>
    </row>
    <row r="33" spans="1:22">
      <c r="B33" s="204"/>
      <c r="C33" s="204"/>
      <c r="D33" s="204"/>
      <c r="E33" s="204"/>
      <c r="F33" s="204"/>
      <c r="G33" s="204"/>
      <c r="H33" s="204"/>
      <c r="I33" s="204"/>
      <c r="J33" s="204"/>
      <c r="K33" s="204"/>
    </row>
    <row r="34" spans="1:22">
      <c r="B34" s="204"/>
      <c r="C34" s="204"/>
      <c r="D34" s="204"/>
      <c r="E34" s="204"/>
      <c r="F34" s="204"/>
      <c r="G34" s="204"/>
      <c r="H34" s="204"/>
      <c r="I34" s="204"/>
      <c r="J34" s="204"/>
      <c r="K34" s="204"/>
    </row>
    <row r="35" spans="1:22">
      <c r="L35" s="181"/>
      <c r="M35" s="181"/>
      <c r="N35" s="181"/>
      <c r="O35" s="181"/>
      <c r="P35" s="181"/>
      <c r="Q35" s="181"/>
      <c r="R35" s="181"/>
      <c r="S35" s="181"/>
      <c r="T35" s="181"/>
      <c r="U35" s="181"/>
      <c r="V35" s="181"/>
    </row>
    <row r="36" spans="1:22">
      <c r="A36" s="161" t="s">
        <v>70</v>
      </c>
      <c r="B36" s="159" t="s">
        <v>185</v>
      </c>
      <c r="C36" s="152"/>
      <c r="D36" s="152"/>
      <c r="E36" s="152"/>
      <c r="F36" s="152"/>
      <c r="G36" s="152"/>
      <c r="H36" s="152"/>
      <c r="I36" s="152"/>
      <c r="J36" s="152"/>
      <c r="K36" s="152"/>
      <c r="L36" s="182"/>
      <c r="M36" s="183"/>
      <c r="N36" s="181"/>
      <c r="O36" s="181"/>
      <c r="P36" s="181"/>
      <c r="Q36" s="181"/>
      <c r="R36" s="181"/>
      <c r="S36" s="181"/>
      <c r="T36" s="181"/>
      <c r="U36" s="181"/>
      <c r="V36" s="181"/>
    </row>
    <row r="37" spans="1:22" ht="15" customHeight="1">
      <c r="A37" s="199">
        <v>1</v>
      </c>
      <c r="B37" s="204" t="s">
        <v>80</v>
      </c>
      <c r="C37" s="204"/>
      <c r="D37" s="204"/>
      <c r="E37" s="204"/>
      <c r="F37" s="204"/>
      <c r="G37" s="204"/>
      <c r="H37" s="204"/>
      <c r="I37" s="204"/>
      <c r="J37" s="204"/>
      <c r="K37" s="204"/>
      <c r="L37" s="184"/>
      <c r="M37" s="202"/>
      <c r="N37" s="202"/>
      <c r="O37" s="202"/>
      <c r="P37" s="202"/>
      <c r="Q37" s="202"/>
      <c r="R37" s="202"/>
      <c r="S37" s="202"/>
      <c r="T37" s="202"/>
      <c r="U37" s="202"/>
      <c r="V37" s="202"/>
    </row>
    <row r="38" spans="1:22" ht="15" customHeight="1">
      <c r="A38" s="199"/>
      <c r="B38" s="204"/>
      <c r="C38" s="204"/>
      <c r="D38" s="204"/>
      <c r="E38" s="204"/>
      <c r="F38" s="204"/>
      <c r="G38" s="204"/>
      <c r="H38" s="204"/>
      <c r="I38" s="204"/>
      <c r="J38" s="204"/>
      <c r="K38" s="204"/>
      <c r="L38" s="184"/>
      <c r="M38" s="202"/>
      <c r="N38" s="202"/>
      <c r="O38" s="202"/>
      <c r="P38" s="202"/>
      <c r="Q38" s="202"/>
      <c r="R38" s="202"/>
      <c r="S38" s="202"/>
      <c r="T38" s="202"/>
      <c r="U38" s="202"/>
      <c r="V38" s="202"/>
    </row>
    <row r="39" spans="1:22" ht="13.5" customHeight="1">
      <c r="A39" s="199"/>
      <c r="B39" s="204"/>
      <c r="C39" s="204"/>
      <c r="D39" s="204"/>
      <c r="E39" s="204"/>
      <c r="F39" s="204"/>
      <c r="G39" s="204"/>
      <c r="H39" s="204"/>
      <c r="I39" s="204"/>
      <c r="J39" s="204"/>
      <c r="K39" s="204"/>
      <c r="L39" s="184"/>
      <c r="M39" s="202"/>
      <c r="N39" s="202"/>
      <c r="O39" s="202"/>
      <c r="P39" s="202"/>
      <c r="Q39" s="202"/>
      <c r="R39" s="202"/>
      <c r="S39" s="202"/>
      <c r="T39" s="202"/>
      <c r="U39" s="202"/>
      <c r="V39" s="202"/>
    </row>
    <row r="40" spans="1:22">
      <c r="A40" s="199"/>
      <c r="B40" s="204"/>
      <c r="C40" s="204"/>
      <c r="D40" s="204"/>
      <c r="E40" s="204"/>
      <c r="F40" s="204"/>
      <c r="G40" s="204"/>
      <c r="H40" s="204"/>
      <c r="I40" s="204"/>
      <c r="J40" s="204"/>
      <c r="K40" s="204"/>
      <c r="L40" s="184"/>
      <c r="M40" s="202"/>
      <c r="N40" s="202"/>
      <c r="O40" s="202"/>
      <c r="P40" s="202"/>
      <c r="Q40" s="202"/>
      <c r="R40" s="202"/>
      <c r="S40" s="202"/>
      <c r="T40" s="202"/>
      <c r="U40" s="202"/>
      <c r="V40" s="202"/>
    </row>
    <row r="41" spans="1:22" ht="15" customHeight="1">
      <c r="A41" s="199">
        <v>2</v>
      </c>
      <c r="B41" s="204" t="s">
        <v>132</v>
      </c>
      <c r="C41" s="204"/>
      <c r="D41" s="204"/>
      <c r="E41" s="204"/>
      <c r="F41" s="204"/>
      <c r="G41" s="204"/>
      <c r="H41" s="204"/>
      <c r="I41" s="204"/>
      <c r="J41" s="204"/>
      <c r="K41" s="204"/>
      <c r="L41" s="184"/>
      <c r="M41" s="202"/>
      <c r="N41" s="202"/>
      <c r="O41" s="202"/>
      <c r="P41" s="202"/>
      <c r="Q41" s="202"/>
      <c r="R41" s="202"/>
      <c r="S41" s="202"/>
      <c r="T41" s="202"/>
      <c r="U41" s="202"/>
      <c r="V41" s="202"/>
    </row>
    <row r="42" spans="1:22" ht="15" customHeight="1">
      <c r="A42" s="199"/>
      <c r="B42" s="204"/>
      <c r="C42" s="204"/>
      <c r="D42" s="204"/>
      <c r="E42" s="204"/>
      <c r="F42" s="204"/>
      <c r="G42" s="204"/>
      <c r="H42" s="204"/>
      <c r="I42" s="204"/>
      <c r="J42" s="204"/>
      <c r="K42" s="204"/>
      <c r="L42" s="184"/>
      <c r="M42" s="202"/>
      <c r="N42" s="202"/>
      <c r="O42" s="202"/>
      <c r="P42" s="202"/>
      <c r="Q42" s="202"/>
      <c r="R42" s="202"/>
      <c r="S42" s="202"/>
      <c r="T42" s="202"/>
      <c r="U42" s="202"/>
      <c r="V42" s="202"/>
    </row>
    <row r="43" spans="1:22" ht="15" customHeight="1">
      <c r="A43" s="199">
        <v>3</v>
      </c>
      <c r="B43" s="204" t="s">
        <v>133</v>
      </c>
      <c r="C43" s="204"/>
      <c r="D43" s="204"/>
      <c r="E43" s="204"/>
      <c r="F43" s="204"/>
      <c r="G43" s="204"/>
      <c r="H43" s="204"/>
      <c r="I43" s="204"/>
      <c r="J43" s="204"/>
      <c r="K43" s="204"/>
      <c r="L43" s="184"/>
      <c r="M43" s="202"/>
      <c r="N43" s="202"/>
      <c r="O43" s="202"/>
      <c r="P43" s="202"/>
      <c r="Q43" s="202"/>
      <c r="R43" s="202"/>
      <c r="S43" s="202"/>
      <c r="T43" s="202"/>
      <c r="U43" s="202"/>
      <c r="V43" s="202"/>
    </row>
    <row r="44" spans="1:22" ht="15" customHeight="1">
      <c r="A44" s="199"/>
      <c r="B44" s="204"/>
      <c r="C44" s="204"/>
      <c r="D44" s="204"/>
      <c r="E44" s="204"/>
      <c r="F44" s="204"/>
      <c r="G44" s="204"/>
      <c r="H44" s="204"/>
      <c r="I44" s="204"/>
      <c r="J44" s="204"/>
      <c r="K44" s="204"/>
      <c r="L44" s="184"/>
      <c r="M44" s="202"/>
      <c r="N44" s="202"/>
      <c r="O44" s="202"/>
      <c r="P44" s="202"/>
      <c r="Q44" s="202"/>
      <c r="R44" s="202"/>
      <c r="S44" s="202"/>
      <c r="T44" s="202"/>
      <c r="U44" s="202"/>
      <c r="V44" s="202"/>
    </row>
    <row r="45" spans="1:22" ht="15" customHeight="1">
      <c r="A45" s="199">
        <v>4</v>
      </c>
      <c r="B45" s="204" t="s">
        <v>134</v>
      </c>
      <c r="C45" s="205"/>
      <c r="D45" s="205"/>
      <c r="E45" s="205"/>
      <c r="F45" s="205"/>
      <c r="G45" s="205"/>
      <c r="H45" s="205"/>
      <c r="I45" s="205"/>
      <c r="J45" s="205"/>
      <c r="K45" s="205"/>
      <c r="L45" s="184"/>
      <c r="M45" s="185"/>
      <c r="N45" s="186"/>
      <c r="O45" s="186"/>
      <c r="P45" s="186"/>
      <c r="Q45" s="186"/>
      <c r="R45" s="186"/>
      <c r="S45" s="186"/>
      <c r="T45" s="186"/>
      <c r="U45" s="186"/>
      <c r="V45" s="186"/>
    </row>
    <row r="46" spans="1:22" ht="15" customHeight="1">
      <c r="A46" s="199"/>
      <c r="B46" s="205"/>
      <c r="C46" s="205"/>
      <c r="D46" s="205"/>
      <c r="E46" s="205"/>
      <c r="F46" s="205"/>
      <c r="G46" s="205"/>
      <c r="H46" s="205"/>
      <c r="I46" s="205"/>
      <c r="J46" s="205"/>
      <c r="K46" s="205"/>
      <c r="L46" s="184"/>
      <c r="M46" s="186"/>
      <c r="N46" s="186"/>
      <c r="O46" s="186"/>
      <c r="P46" s="186"/>
      <c r="Q46" s="186"/>
      <c r="R46" s="186"/>
      <c r="S46" s="186"/>
      <c r="T46" s="186"/>
      <c r="U46" s="186"/>
      <c r="V46" s="186"/>
    </row>
    <row r="47" spans="1:22" ht="15" customHeight="1">
      <c r="A47" s="199">
        <v>5</v>
      </c>
      <c r="B47" s="204" t="s">
        <v>120</v>
      </c>
      <c r="C47" s="204"/>
      <c r="D47" s="204"/>
      <c r="E47" s="204"/>
      <c r="F47" s="204"/>
      <c r="G47" s="204"/>
      <c r="H47" s="204"/>
      <c r="I47" s="204"/>
      <c r="J47" s="204"/>
      <c r="K47" s="204"/>
      <c r="L47" s="184"/>
      <c r="M47" s="186"/>
      <c r="N47" s="186"/>
      <c r="O47" s="186"/>
      <c r="P47" s="186"/>
      <c r="Q47" s="186"/>
      <c r="R47" s="186"/>
      <c r="S47" s="186"/>
      <c r="T47" s="186"/>
      <c r="U47" s="186"/>
      <c r="V47" s="186"/>
    </row>
    <row r="48" spans="1:22" ht="15" customHeight="1">
      <c r="A48" s="199"/>
      <c r="B48" s="204"/>
      <c r="C48" s="204"/>
      <c r="D48" s="204"/>
      <c r="E48" s="204"/>
      <c r="F48" s="204"/>
      <c r="G48" s="204"/>
      <c r="H48" s="204"/>
      <c r="I48" s="204"/>
      <c r="J48" s="204"/>
      <c r="K48" s="204"/>
      <c r="L48" s="184"/>
      <c r="M48" s="202"/>
      <c r="N48" s="202"/>
      <c r="O48" s="202"/>
      <c r="P48" s="202"/>
      <c r="Q48" s="202"/>
      <c r="R48" s="202"/>
      <c r="S48" s="202"/>
      <c r="T48" s="202"/>
      <c r="U48" s="202"/>
      <c r="V48" s="202"/>
    </row>
    <row r="49" spans="1:22" ht="15" customHeight="1">
      <c r="A49" s="199">
        <v>6</v>
      </c>
      <c r="B49" s="150" t="s">
        <v>121</v>
      </c>
      <c r="L49" s="184"/>
      <c r="M49" s="202"/>
      <c r="N49" s="202"/>
      <c r="O49" s="202"/>
      <c r="P49" s="202"/>
      <c r="Q49" s="202"/>
      <c r="R49" s="202"/>
      <c r="S49" s="202"/>
      <c r="T49" s="202"/>
      <c r="U49" s="202"/>
      <c r="V49" s="202"/>
    </row>
    <row r="50" spans="1:22" ht="33.75" customHeight="1">
      <c r="A50" s="199">
        <v>7</v>
      </c>
      <c r="B50" s="206" t="s">
        <v>135</v>
      </c>
      <c r="C50" s="206"/>
      <c r="D50" s="206"/>
      <c r="E50" s="206"/>
      <c r="F50" s="206"/>
      <c r="G50" s="206"/>
      <c r="H50" s="206"/>
      <c r="I50" s="206"/>
      <c r="J50" s="206"/>
      <c r="K50" s="206"/>
      <c r="L50" s="181"/>
      <c r="M50" s="202"/>
      <c r="N50" s="202"/>
      <c r="O50" s="202"/>
      <c r="P50" s="202"/>
      <c r="Q50" s="202"/>
      <c r="R50" s="202"/>
      <c r="S50" s="202"/>
      <c r="T50" s="202"/>
      <c r="U50" s="202"/>
      <c r="V50" s="202"/>
    </row>
    <row r="51" spans="1:22" ht="15" customHeight="1">
      <c r="A51" s="196"/>
      <c r="B51" s="203"/>
      <c r="C51" s="203"/>
      <c r="D51" s="203"/>
      <c r="E51" s="203"/>
      <c r="F51" s="203"/>
      <c r="G51" s="203"/>
      <c r="H51" s="203"/>
      <c r="I51" s="203"/>
      <c r="J51" s="203"/>
      <c r="K51" s="203"/>
      <c r="L51" s="181"/>
      <c r="M51" s="202"/>
      <c r="N51" s="202"/>
      <c r="O51" s="202"/>
      <c r="P51" s="202"/>
      <c r="Q51" s="202"/>
      <c r="R51" s="202"/>
      <c r="S51" s="202"/>
      <c r="T51" s="202"/>
      <c r="U51" s="202"/>
      <c r="V51" s="202"/>
    </row>
    <row r="52" spans="1:22" ht="15" customHeight="1">
      <c r="A52" s="196"/>
      <c r="B52" s="203"/>
      <c r="C52" s="203"/>
      <c r="D52" s="203"/>
      <c r="E52" s="203"/>
      <c r="F52" s="203"/>
      <c r="G52" s="203"/>
      <c r="H52" s="203"/>
      <c r="I52" s="203"/>
      <c r="J52" s="203"/>
      <c r="K52" s="203"/>
      <c r="L52" s="181"/>
      <c r="M52" s="202"/>
      <c r="N52" s="202"/>
      <c r="O52" s="202"/>
      <c r="P52" s="202"/>
      <c r="Q52" s="202"/>
      <c r="R52" s="202"/>
      <c r="S52" s="202"/>
      <c r="T52" s="202"/>
      <c r="U52" s="202"/>
      <c r="V52" s="202"/>
    </row>
    <row r="53" spans="1:22">
      <c r="B53" s="180"/>
      <c r="C53" s="180"/>
      <c r="D53" s="180"/>
      <c r="E53" s="180"/>
      <c r="F53" s="180"/>
      <c r="G53" s="180"/>
      <c r="H53" s="180"/>
      <c r="I53" s="180"/>
      <c r="J53" s="180"/>
      <c r="K53" s="180"/>
      <c r="L53" s="181"/>
      <c r="M53" s="202"/>
      <c r="N53" s="202"/>
      <c r="O53" s="202"/>
      <c r="P53" s="202"/>
      <c r="Q53" s="202"/>
      <c r="R53" s="202"/>
      <c r="S53" s="202"/>
      <c r="T53" s="202"/>
      <c r="U53" s="202"/>
      <c r="V53" s="202"/>
    </row>
    <row r="54" spans="1:22">
      <c r="B54" s="180"/>
      <c r="C54" s="180"/>
      <c r="D54" s="180"/>
      <c r="E54" s="180"/>
      <c r="F54" s="180"/>
      <c r="G54" s="180"/>
      <c r="H54" s="180"/>
      <c r="I54" s="180"/>
      <c r="J54" s="180"/>
      <c r="K54" s="180"/>
    </row>
  </sheetData>
  <mergeCells count="15">
    <mergeCell ref="A5:K9"/>
    <mergeCell ref="B29:K34"/>
    <mergeCell ref="B37:K40"/>
    <mergeCell ref="M48:V49"/>
    <mergeCell ref="M50:V51"/>
    <mergeCell ref="B41:K42"/>
    <mergeCell ref="M37:V40"/>
    <mergeCell ref="M41:V42"/>
    <mergeCell ref="B47:K48"/>
    <mergeCell ref="B50:K50"/>
    <mergeCell ref="M52:V53"/>
    <mergeCell ref="B51:K52"/>
    <mergeCell ref="B43:K44"/>
    <mergeCell ref="M43:V44"/>
    <mergeCell ref="B45:K4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pageSetUpPr fitToPage="1"/>
  </sheetPr>
  <dimension ref="A1:AI135"/>
  <sheetViews>
    <sheetView showGridLines="0" tabSelected="1" zoomScale="90" zoomScaleNormal="90" zoomScaleSheetLayoutView="100" workbookViewId="0">
      <selection activeCell="B19" sqref="B19"/>
    </sheetView>
  </sheetViews>
  <sheetFormatPr defaultColWidth="9.140625" defaultRowHeight="15.75" zeroHeight="1"/>
  <cols>
    <col min="1" max="1" width="5" style="97" customWidth="1"/>
    <col min="2" max="2" width="35.85546875" style="97" customWidth="1"/>
    <col min="3" max="3" width="14.85546875" style="97" customWidth="1"/>
    <col min="4" max="4" width="9.140625" style="98" customWidth="1"/>
    <col min="5" max="11" width="11" style="97" customWidth="1"/>
    <col min="12" max="12" width="11" style="97" hidden="1" customWidth="1"/>
    <col min="13" max="13" width="12.42578125" style="97" hidden="1" customWidth="1"/>
    <col min="14" max="14" width="11" style="97" hidden="1" customWidth="1"/>
    <col min="15" max="16" width="8.7109375" style="97" hidden="1" customWidth="1"/>
    <col min="17" max="18" width="15.7109375" style="97" hidden="1" customWidth="1"/>
    <col min="19" max="19" width="1.5703125" style="97" hidden="1" customWidth="1"/>
    <col min="20" max="28" width="2" style="97" hidden="1" customWidth="1"/>
    <col min="29" max="29" width="5.42578125" style="97" hidden="1" customWidth="1"/>
    <col min="30" max="30" width="14.7109375" style="98" bestFit="1" customWidth="1"/>
    <col min="31" max="31" width="5.42578125" style="97" customWidth="1"/>
    <col min="32" max="32" width="2" style="97" hidden="1" customWidth="1"/>
    <col min="33" max="33" width="2.42578125" style="97" hidden="1" customWidth="1"/>
    <col min="34" max="34" width="9.140625" style="97" hidden="1" customWidth="1"/>
    <col min="35" max="35" width="2" style="97" hidden="1" customWidth="1"/>
    <col min="36" max="37" width="0" style="97" hidden="1" customWidth="1"/>
    <col min="38" max="16384" width="9.140625" style="97"/>
  </cols>
  <sheetData>
    <row r="1" spans="1:35" s="95" customFormat="1" ht="25.5" customHeight="1">
      <c r="A1" s="99"/>
      <c r="B1" s="100"/>
      <c r="C1" s="101" t="s">
        <v>0</v>
      </c>
      <c r="D1" s="102" t="s">
        <v>116</v>
      </c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0"/>
      <c r="U1" s="100"/>
      <c r="V1" s="99"/>
      <c r="W1" s="100"/>
      <c r="X1" s="100"/>
      <c r="Y1" s="100"/>
      <c r="Z1" s="100"/>
      <c r="AA1" s="100"/>
      <c r="AB1" s="100"/>
      <c r="AC1" s="100"/>
      <c r="AD1" s="118"/>
    </row>
    <row r="2" spans="1:35" s="95" customFormat="1" ht="25.5" customHeight="1">
      <c r="A2" s="99"/>
      <c r="B2" s="100"/>
      <c r="C2" s="101" t="s">
        <v>1</v>
      </c>
      <c r="D2" s="102" t="s">
        <v>117</v>
      </c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0"/>
      <c r="U2" s="100"/>
      <c r="V2" s="99"/>
      <c r="W2" s="100"/>
      <c r="X2" s="100"/>
      <c r="Y2" s="100"/>
      <c r="Z2" s="100"/>
      <c r="AA2" s="100"/>
      <c r="AB2" s="100"/>
      <c r="AC2" s="100"/>
      <c r="AD2" s="118"/>
    </row>
    <row r="3" spans="1:35" s="95" customFormat="1" ht="25.5" customHeight="1">
      <c r="A3" s="99"/>
      <c r="B3" s="103"/>
      <c r="C3" s="101" t="s">
        <v>2</v>
      </c>
      <c r="D3" s="102" t="s">
        <v>118</v>
      </c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3"/>
      <c r="U3" s="103"/>
      <c r="V3" s="99"/>
      <c r="W3" s="103"/>
      <c r="X3" s="103"/>
      <c r="Y3" s="103"/>
      <c r="Z3" s="103"/>
      <c r="AA3" s="103"/>
      <c r="AB3" s="103"/>
      <c r="AC3" s="103"/>
      <c r="AD3" s="119"/>
    </row>
    <row r="4" spans="1:35" s="95" customFormat="1" ht="25.5" customHeight="1">
      <c r="A4" s="99"/>
      <c r="B4" s="100"/>
      <c r="C4" s="101" t="s">
        <v>64</v>
      </c>
      <c r="D4" s="147">
        <v>43010</v>
      </c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3</v>
      </c>
      <c r="T4" s="100"/>
      <c r="U4" s="100"/>
      <c r="V4" s="99"/>
      <c r="W4" s="100"/>
      <c r="X4" s="100"/>
      <c r="Y4" s="100"/>
      <c r="Z4" s="100"/>
      <c r="AA4" s="100"/>
      <c r="AB4" s="100"/>
      <c r="AC4" s="100"/>
      <c r="AD4" s="118"/>
    </row>
    <row r="5" spans="1:35" ht="15.95" customHeight="1">
      <c r="A5" s="104"/>
      <c r="B5" s="104"/>
      <c r="C5" s="104"/>
      <c r="D5" s="105"/>
      <c r="E5" s="104"/>
      <c r="F5" s="104"/>
      <c r="G5" s="104"/>
      <c r="H5" s="104"/>
      <c r="I5" s="104"/>
      <c r="J5" s="104" t="s">
        <v>73</v>
      </c>
      <c r="K5" s="10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</row>
    <row r="6" spans="1:35" s="96" customFormat="1" ht="20.100000000000001" customHeight="1">
      <c r="A6" s="106" t="s">
        <v>4</v>
      </c>
      <c r="B6" s="104"/>
      <c r="C6" s="107" t="s">
        <v>5</v>
      </c>
      <c r="D6" s="145" t="s">
        <v>114</v>
      </c>
      <c r="E6" s="104"/>
      <c r="F6" s="104"/>
      <c r="G6" s="104"/>
      <c r="H6" s="104"/>
      <c r="I6" s="104"/>
      <c r="J6" s="179" t="s">
        <v>74</v>
      </c>
      <c r="K6" s="104"/>
      <c r="L6" s="104"/>
      <c r="M6" s="104"/>
      <c r="N6" s="104"/>
      <c r="O6" s="104"/>
      <c r="P6" s="104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04"/>
      <c r="AD6" s="104"/>
    </row>
    <row r="7" spans="1:35" s="96" customFormat="1" ht="20.100000000000001" customHeight="1">
      <c r="A7" s="200" t="s">
        <v>128</v>
      </c>
      <c r="B7" s="108"/>
      <c r="C7" s="107" t="s">
        <v>6</v>
      </c>
      <c r="D7" s="145" t="s">
        <v>129</v>
      </c>
      <c r="E7" s="104"/>
      <c r="F7" s="104"/>
      <c r="G7" s="104"/>
      <c r="H7" s="104"/>
      <c r="I7" s="104"/>
      <c r="J7" s="179" t="s">
        <v>72</v>
      </c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04"/>
      <c r="AD7" s="104"/>
    </row>
    <row r="8" spans="1:35" s="96" customFormat="1" ht="20.100000000000001" customHeight="1">
      <c r="A8" s="109"/>
      <c r="B8" s="108"/>
      <c r="C8" s="109"/>
      <c r="D8" s="108"/>
      <c r="E8" s="110"/>
      <c r="F8" s="111"/>
      <c r="G8" s="110"/>
      <c r="H8" s="111"/>
      <c r="I8" s="110"/>
      <c r="J8" s="111"/>
      <c r="K8" s="110"/>
      <c r="L8" s="111"/>
      <c r="M8" s="110"/>
      <c r="N8" s="111"/>
      <c r="O8" s="110"/>
      <c r="P8" s="111"/>
      <c r="Q8" s="110"/>
      <c r="R8" s="111"/>
      <c r="S8" s="110"/>
      <c r="T8" s="111"/>
      <c r="U8" s="110"/>
      <c r="V8" s="111"/>
      <c r="W8" s="110"/>
      <c r="X8" s="111"/>
      <c r="Y8" s="110"/>
      <c r="Z8" s="111"/>
      <c r="AA8" s="110"/>
      <c r="AB8" s="111"/>
      <c r="AC8" s="110"/>
      <c r="AD8" s="111"/>
    </row>
    <row r="9" spans="1:35" s="96" customFormat="1" ht="15.75" customHeight="1">
      <c r="A9" s="207" t="s">
        <v>7</v>
      </c>
      <c r="B9" s="207" t="s">
        <v>8</v>
      </c>
      <c r="C9" s="208" t="s">
        <v>9</v>
      </c>
      <c r="D9" s="209" t="s">
        <v>10</v>
      </c>
      <c r="E9" s="217" t="s">
        <v>131</v>
      </c>
      <c r="F9" s="217"/>
      <c r="G9" s="217" t="s">
        <v>130</v>
      </c>
      <c r="H9" s="217"/>
      <c r="I9" s="217"/>
      <c r="J9" s="217"/>
      <c r="K9" s="217"/>
      <c r="L9" s="198"/>
      <c r="M9" s="198"/>
      <c r="N9" s="198"/>
      <c r="O9" s="172"/>
      <c r="P9" s="172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212" t="s">
        <v>11</v>
      </c>
    </row>
    <row r="10" spans="1:35" s="96" customFormat="1" ht="15.75" customHeight="1">
      <c r="A10" s="207"/>
      <c r="B10" s="207"/>
      <c r="C10" s="208"/>
      <c r="D10" s="210"/>
      <c r="E10" s="217"/>
      <c r="F10" s="217"/>
      <c r="G10" s="217"/>
      <c r="H10" s="217"/>
      <c r="I10" s="217"/>
      <c r="J10" s="217"/>
      <c r="K10" s="217"/>
      <c r="L10" s="198"/>
      <c r="M10" s="198"/>
      <c r="N10" s="198"/>
      <c r="O10" s="173"/>
      <c r="P10" s="173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20"/>
      <c r="AC10" s="120"/>
      <c r="AD10" s="213"/>
    </row>
    <row r="11" spans="1:35" ht="22.5" customHeight="1">
      <c r="A11" s="207"/>
      <c r="B11" s="207"/>
      <c r="C11" s="208"/>
      <c r="D11" s="211"/>
      <c r="E11" s="190">
        <v>3.1</v>
      </c>
      <c r="F11" s="191">
        <v>3.2</v>
      </c>
      <c r="G11" s="191">
        <v>4.0999999999999996</v>
      </c>
      <c r="H11" s="191">
        <v>4.2</v>
      </c>
      <c r="I11" s="191">
        <v>4.3</v>
      </c>
      <c r="J11" s="191">
        <v>4.4000000000000004</v>
      </c>
      <c r="K11" s="191">
        <v>4.5</v>
      </c>
      <c r="L11" s="191"/>
      <c r="M11" s="191"/>
      <c r="N11" s="191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21"/>
      <c r="AC11" s="121"/>
      <c r="AD11" s="214"/>
    </row>
    <row r="12" spans="1:35" s="96" customFormat="1">
      <c r="A12" s="113">
        <v>1</v>
      </c>
      <c r="B12" s="114" t="s">
        <v>84</v>
      </c>
      <c r="C12" s="115">
        <v>40307162521</v>
      </c>
      <c r="D12" s="174" t="s">
        <v>13</v>
      </c>
      <c r="E12" s="113">
        <v>5</v>
      </c>
      <c r="F12" s="113">
        <v>4</v>
      </c>
      <c r="G12" s="113">
        <v>5</v>
      </c>
      <c r="H12" s="113">
        <v>4</v>
      </c>
      <c r="I12" s="113">
        <v>4</v>
      </c>
      <c r="J12" s="113">
        <v>4</v>
      </c>
      <c r="K12" s="113">
        <v>2</v>
      </c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>
        <v>6</v>
      </c>
      <c r="AF12" s="122">
        <v>0</v>
      </c>
      <c r="AG12" s="122" t="s">
        <v>12</v>
      </c>
      <c r="AI12" s="164">
        <v>2</v>
      </c>
    </row>
    <row r="13" spans="1:35" s="96" customFormat="1">
      <c r="A13" s="113">
        <v>2</v>
      </c>
      <c r="B13" s="114" t="s">
        <v>85</v>
      </c>
      <c r="C13" s="115">
        <v>40206162355</v>
      </c>
      <c r="D13" s="113" t="s">
        <v>13</v>
      </c>
      <c r="E13" s="113">
        <v>5</v>
      </c>
      <c r="F13" s="113">
        <v>5</v>
      </c>
      <c r="G13" s="113">
        <v>3</v>
      </c>
      <c r="H13" s="113">
        <v>4</v>
      </c>
      <c r="I13" s="113">
        <v>4</v>
      </c>
      <c r="J13" s="113">
        <v>4</v>
      </c>
      <c r="K13" s="113">
        <v>2</v>
      </c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>
        <v>4</v>
      </c>
      <c r="AF13" s="122">
        <v>1</v>
      </c>
      <c r="AG13" s="122" t="s">
        <v>13</v>
      </c>
    </row>
    <row r="14" spans="1:35" s="96" customFormat="1">
      <c r="A14" s="113">
        <v>3</v>
      </c>
      <c r="B14" s="114" t="s">
        <v>86</v>
      </c>
      <c r="C14" s="115">
        <v>41209022384</v>
      </c>
      <c r="D14" s="113" t="s">
        <v>12</v>
      </c>
      <c r="E14" s="113">
        <v>6</v>
      </c>
      <c r="F14" s="113">
        <v>4</v>
      </c>
      <c r="G14" s="113">
        <v>5</v>
      </c>
      <c r="H14" s="113">
        <v>4</v>
      </c>
      <c r="I14" s="113">
        <v>4</v>
      </c>
      <c r="J14" s="113">
        <v>4</v>
      </c>
      <c r="K14" s="113">
        <v>2</v>
      </c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>
        <v>5</v>
      </c>
      <c r="AF14" s="122">
        <v>2</v>
      </c>
      <c r="AG14" s="122" t="s">
        <v>12</v>
      </c>
    </row>
    <row r="15" spans="1:35" s="96" customFormat="1">
      <c r="A15" s="113">
        <v>4</v>
      </c>
      <c r="B15" s="114" t="s">
        <v>87</v>
      </c>
      <c r="C15" s="115">
        <v>40709072361</v>
      </c>
      <c r="D15" s="113" t="s">
        <v>13</v>
      </c>
      <c r="E15" s="113">
        <v>6</v>
      </c>
      <c r="F15" s="113">
        <v>4</v>
      </c>
      <c r="G15" s="113">
        <v>5</v>
      </c>
      <c r="H15" s="113">
        <v>4</v>
      </c>
      <c r="I15" s="113">
        <v>4</v>
      </c>
      <c r="J15" s="113">
        <v>4</v>
      </c>
      <c r="K15" s="113">
        <v>2</v>
      </c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>
        <v>5</v>
      </c>
      <c r="AF15" s="122">
        <v>3</v>
      </c>
      <c r="AG15" s="122" t="s">
        <v>13</v>
      </c>
    </row>
    <row r="16" spans="1:35" s="96" customFormat="1">
      <c r="A16" s="113">
        <v>5</v>
      </c>
      <c r="B16" s="114" t="s">
        <v>88</v>
      </c>
      <c r="C16" s="115">
        <v>41207162357</v>
      </c>
      <c r="D16" s="113" t="s">
        <v>13</v>
      </c>
      <c r="E16" s="113">
        <v>6</v>
      </c>
      <c r="F16" s="113">
        <v>3</v>
      </c>
      <c r="G16" s="113">
        <v>5</v>
      </c>
      <c r="H16" s="113">
        <v>4</v>
      </c>
      <c r="I16" s="113">
        <v>4</v>
      </c>
      <c r="J16" s="113">
        <v>4</v>
      </c>
      <c r="K16" s="113">
        <v>2</v>
      </c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>
        <v>5</v>
      </c>
      <c r="AF16" s="122">
        <v>4</v>
      </c>
      <c r="AG16" s="122" t="s">
        <v>12</v>
      </c>
    </row>
    <row r="17" spans="1:35" s="96" customFormat="1">
      <c r="A17" s="113">
        <v>6</v>
      </c>
      <c r="B17" s="114" t="s">
        <v>89</v>
      </c>
      <c r="C17" s="115">
        <v>41209166359</v>
      </c>
      <c r="D17" s="113" t="s">
        <v>13</v>
      </c>
      <c r="E17" s="113">
        <v>6</v>
      </c>
      <c r="F17" s="113">
        <v>6</v>
      </c>
      <c r="G17" s="113">
        <v>6</v>
      </c>
      <c r="H17" s="113">
        <v>4</v>
      </c>
      <c r="I17" s="113">
        <v>4</v>
      </c>
      <c r="J17" s="113">
        <v>4</v>
      </c>
      <c r="K17" s="113">
        <v>2</v>
      </c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>
        <v>6</v>
      </c>
      <c r="AF17" s="122">
        <v>5</v>
      </c>
      <c r="AG17" s="122" t="s">
        <v>13</v>
      </c>
    </row>
    <row r="18" spans="1:35" s="96" customFormat="1">
      <c r="A18" s="113">
        <v>7</v>
      </c>
      <c r="B18" s="114" t="s">
        <v>90</v>
      </c>
      <c r="C18" s="115">
        <v>41208018957</v>
      </c>
      <c r="D18" s="113" t="s">
        <v>13</v>
      </c>
      <c r="E18" s="113">
        <v>6</v>
      </c>
      <c r="F18" s="113">
        <v>4</v>
      </c>
      <c r="G18" s="113">
        <v>4</v>
      </c>
      <c r="H18" s="113">
        <v>4</v>
      </c>
      <c r="I18" s="113">
        <v>4</v>
      </c>
      <c r="J18" s="113">
        <v>4</v>
      </c>
      <c r="K18" s="113">
        <v>2</v>
      </c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>
        <v>5</v>
      </c>
      <c r="AF18" s="123">
        <v>6</v>
      </c>
      <c r="AG18" s="123" t="s">
        <v>12</v>
      </c>
    </row>
    <row r="19" spans="1:35" s="96" customFormat="1">
      <c r="A19" s="113">
        <v>8</v>
      </c>
      <c r="B19" s="114" t="s">
        <v>91</v>
      </c>
      <c r="C19" s="115">
        <v>41203018933</v>
      </c>
      <c r="D19" s="113" t="s">
        <v>13</v>
      </c>
      <c r="E19" s="113">
        <v>5</v>
      </c>
      <c r="F19" s="113">
        <v>5</v>
      </c>
      <c r="G19" s="113">
        <v>3</v>
      </c>
      <c r="H19" s="113">
        <v>4</v>
      </c>
      <c r="I19" s="113">
        <v>4</v>
      </c>
      <c r="J19" s="113">
        <v>4</v>
      </c>
      <c r="K19" s="113">
        <v>2</v>
      </c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>
        <v>4</v>
      </c>
      <c r="AF19" s="122">
        <v>7</v>
      </c>
      <c r="AG19" s="122" t="s">
        <v>13</v>
      </c>
      <c r="AH19" s="126"/>
      <c r="AI19" s="126"/>
    </row>
    <row r="20" spans="1:35" s="96" customFormat="1">
      <c r="A20" s="113">
        <v>9</v>
      </c>
      <c r="B20" s="114" t="s">
        <v>92</v>
      </c>
      <c r="C20" s="115">
        <v>41208162564</v>
      </c>
      <c r="D20" s="113" t="s">
        <v>12</v>
      </c>
      <c r="E20" s="113">
        <v>6</v>
      </c>
      <c r="F20" s="113">
        <v>4</v>
      </c>
      <c r="G20" s="113">
        <v>5</v>
      </c>
      <c r="H20" s="113">
        <v>4</v>
      </c>
      <c r="I20" s="113">
        <v>4</v>
      </c>
      <c r="J20" s="113">
        <v>4</v>
      </c>
      <c r="K20" s="113">
        <v>2</v>
      </c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>
        <v>5</v>
      </c>
      <c r="AF20" s="123">
        <v>8</v>
      </c>
      <c r="AG20" s="123" t="s">
        <v>12</v>
      </c>
      <c r="AH20" s="126"/>
      <c r="AI20" s="126"/>
    </row>
    <row r="21" spans="1:35" s="96" customFormat="1">
      <c r="A21" s="113">
        <v>10</v>
      </c>
      <c r="B21" s="114" t="s">
        <v>93</v>
      </c>
      <c r="C21" s="115">
        <v>41209169898</v>
      </c>
      <c r="D21" s="113" t="s">
        <v>12</v>
      </c>
      <c r="E21" s="113">
        <v>6</v>
      </c>
      <c r="F21" s="113">
        <v>4</v>
      </c>
      <c r="G21" s="113">
        <v>5</v>
      </c>
      <c r="H21" s="113">
        <v>4</v>
      </c>
      <c r="I21" s="113">
        <v>4</v>
      </c>
      <c r="J21" s="113">
        <v>4</v>
      </c>
      <c r="K21" s="113">
        <v>2</v>
      </c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>
        <v>5</v>
      </c>
      <c r="AF21" s="122">
        <v>9</v>
      </c>
      <c r="AG21" s="122" t="s">
        <v>13</v>
      </c>
      <c r="AH21" s="126"/>
      <c r="AI21" s="126"/>
    </row>
    <row r="22" spans="1:35" s="96" customFormat="1">
      <c r="A22" s="113">
        <v>11</v>
      </c>
      <c r="B22" s="114" t="s">
        <v>94</v>
      </c>
      <c r="C22" s="115">
        <v>41216167867</v>
      </c>
      <c r="D22" s="113" t="s">
        <v>13</v>
      </c>
      <c r="E22" s="113">
        <v>6</v>
      </c>
      <c r="F22" s="113">
        <v>3</v>
      </c>
      <c r="G22" s="113">
        <v>5</v>
      </c>
      <c r="H22" s="113">
        <v>4</v>
      </c>
      <c r="I22" s="113">
        <v>4</v>
      </c>
      <c r="J22" s="113">
        <v>4</v>
      </c>
      <c r="K22" s="113">
        <v>2</v>
      </c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>
        <v>5</v>
      </c>
      <c r="AF22" s="124"/>
      <c r="AG22" s="124"/>
      <c r="AH22" s="126"/>
      <c r="AI22" s="126"/>
    </row>
    <row r="23" spans="1:35" s="96" customFormat="1">
      <c r="A23" s="113">
        <v>12</v>
      </c>
      <c r="B23" s="114" t="s">
        <v>95</v>
      </c>
      <c r="C23" s="115">
        <v>41219169638</v>
      </c>
      <c r="D23" s="113" t="s">
        <v>12</v>
      </c>
      <c r="E23" s="113">
        <v>6</v>
      </c>
      <c r="F23" s="113">
        <v>6</v>
      </c>
      <c r="G23" s="113">
        <v>6</v>
      </c>
      <c r="H23" s="113">
        <v>4</v>
      </c>
      <c r="I23" s="113">
        <v>4</v>
      </c>
      <c r="J23" s="113">
        <v>4</v>
      </c>
      <c r="K23" s="113">
        <v>2</v>
      </c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>
        <v>6</v>
      </c>
      <c r="AF23" s="124"/>
      <c r="AG23" s="124"/>
      <c r="AH23" s="126"/>
      <c r="AI23" s="126"/>
    </row>
    <row r="24" spans="1:35" s="96" customFormat="1">
      <c r="A24" s="113">
        <v>13</v>
      </c>
      <c r="B24" s="114" t="s">
        <v>96</v>
      </c>
      <c r="C24" s="115">
        <v>41229162398</v>
      </c>
      <c r="D24" s="113" t="s">
        <v>12</v>
      </c>
      <c r="E24" s="113">
        <v>6</v>
      </c>
      <c r="F24" s="113">
        <v>4</v>
      </c>
      <c r="G24" s="113">
        <v>4</v>
      </c>
      <c r="H24" s="113">
        <v>4</v>
      </c>
      <c r="I24" s="113">
        <v>4</v>
      </c>
      <c r="J24" s="113">
        <v>4</v>
      </c>
      <c r="K24" s="113">
        <v>2</v>
      </c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>
        <v>5</v>
      </c>
      <c r="AF24" s="124"/>
      <c r="AG24" s="124"/>
    </row>
    <row r="25" spans="1:35" s="96" customFormat="1">
      <c r="A25" s="113">
        <v>14</v>
      </c>
      <c r="B25" s="114" t="s">
        <v>97</v>
      </c>
      <c r="C25" s="115">
        <v>41203168754</v>
      </c>
      <c r="D25" s="113" t="s">
        <v>12</v>
      </c>
      <c r="E25" s="113">
        <v>5</v>
      </c>
      <c r="F25" s="113">
        <v>5</v>
      </c>
      <c r="G25" s="113">
        <v>3</v>
      </c>
      <c r="H25" s="113">
        <v>4</v>
      </c>
      <c r="I25" s="113">
        <v>4</v>
      </c>
      <c r="J25" s="113">
        <v>4</v>
      </c>
      <c r="K25" s="113">
        <v>2</v>
      </c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>
        <v>4</v>
      </c>
      <c r="AF25" s="124"/>
      <c r="AG25" s="124"/>
    </row>
    <row r="26" spans="1:35" s="96" customFormat="1">
      <c r="A26" s="113">
        <v>15</v>
      </c>
      <c r="B26" s="114" t="s">
        <v>98</v>
      </c>
      <c r="C26" s="115">
        <v>41206162335</v>
      </c>
      <c r="D26" s="113" t="s">
        <v>13</v>
      </c>
      <c r="E26" s="113">
        <v>6</v>
      </c>
      <c r="F26" s="113">
        <v>4</v>
      </c>
      <c r="G26" s="113">
        <v>5</v>
      </c>
      <c r="H26" s="113">
        <v>4</v>
      </c>
      <c r="I26" s="113">
        <v>4</v>
      </c>
      <c r="J26" s="113">
        <v>4</v>
      </c>
      <c r="K26" s="113">
        <v>2</v>
      </c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>
        <v>5</v>
      </c>
      <c r="AF26" s="124"/>
      <c r="AG26" s="124"/>
    </row>
    <row r="27" spans="1:35" s="96" customFormat="1">
      <c r="A27" s="113">
        <v>16</v>
      </c>
      <c r="B27" s="114" t="s">
        <v>99</v>
      </c>
      <c r="C27" s="115">
        <v>41209166267</v>
      </c>
      <c r="D27" s="113" t="s">
        <v>13</v>
      </c>
      <c r="E27" s="113">
        <v>6</v>
      </c>
      <c r="F27" s="113">
        <v>4</v>
      </c>
      <c r="G27" s="113">
        <v>5</v>
      </c>
      <c r="H27" s="113">
        <v>4</v>
      </c>
      <c r="I27" s="113">
        <v>4</v>
      </c>
      <c r="J27" s="113">
        <v>4</v>
      </c>
      <c r="K27" s="113">
        <v>2</v>
      </c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>
        <v>5</v>
      </c>
      <c r="AF27" s="124"/>
      <c r="AG27" s="124"/>
    </row>
    <row r="28" spans="1:35" s="96" customFormat="1">
      <c r="A28" s="113">
        <v>17</v>
      </c>
      <c r="B28" s="114" t="s">
        <v>100</v>
      </c>
      <c r="C28" s="115">
        <v>41211166993</v>
      </c>
      <c r="D28" s="113" t="s">
        <v>13</v>
      </c>
      <c r="E28" s="113">
        <v>6</v>
      </c>
      <c r="F28" s="113">
        <v>3</v>
      </c>
      <c r="G28" s="113">
        <v>5</v>
      </c>
      <c r="H28" s="113">
        <v>4</v>
      </c>
      <c r="I28" s="113">
        <v>4</v>
      </c>
      <c r="J28" s="113">
        <v>4</v>
      </c>
      <c r="K28" s="113">
        <v>2</v>
      </c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>
        <v>5</v>
      </c>
      <c r="AF28" s="124"/>
      <c r="AG28" s="124"/>
    </row>
    <row r="29" spans="1:35" s="96" customFormat="1">
      <c r="A29" s="113">
        <v>18</v>
      </c>
      <c r="B29" s="114" t="s">
        <v>101</v>
      </c>
      <c r="C29" s="115">
        <v>41236161248</v>
      </c>
      <c r="D29" s="113" t="s">
        <v>12</v>
      </c>
      <c r="E29" s="113">
        <v>6</v>
      </c>
      <c r="F29" s="113">
        <v>6</v>
      </c>
      <c r="G29" s="113">
        <v>6</v>
      </c>
      <c r="H29" s="113">
        <v>4</v>
      </c>
      <c r="I29" s="113">
        <v>4</v>
      </c>
      <c r="J29" s="113">
        <v>4</v>
      </c>
      <c r="K29" s="113">
        <v>2</v>
      </c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D29" s="113">
        <v>6</v>
      </c>
      <c r="AF29" s="124"/>
      <c r="AG29" s="124"/>
    </row>
    <row r="30" spans="1:35" s="96" customFormat="1">
      <c r="A30" s="113">
        <v>19</v>
      </c>
      <c r="B30" s="114" t="s">
        <v>102</v>
      </c>
      <c r="C30" s="115">
        <v>41223161353</v>
      </c>
      <c r="D30" s="113" t="s">
        <v>13</v>
      </c>
      <c r="E30" s="113">
        <v>6</v>
      </c>
      <c r="F30" s="113">
        <v>4</v>
      </c>
      <c r="G30" s="113">
        <v>4</v>
      </c>
      <c r="H30" s="113">
        <v>4</v>
      </c>
      <c r="I30" s="113">
        <v>4</v>
      </c>
      <c r="J30" s="113">
        <v>4</v>
      </c>
      <c r="K30" s="113">
        <v>2</v>
      </c>
      <c r="L30" s="113"/>
      <c r="M30" s="113"/>
      <c r="N30" s="113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3"/>
      <c r="AB30" s="113"/>
      <c r="AC30" s="113"/>
      <c r="AD30" s="113">
        <v>5</v>
      </c>
      <c r="AF30" s="124"/>
      <c r="AG30" s="124"/>
    </row>
    <row r="31" spans="1:35" s="96" customFormat="1">
      <c r="A31" s="113">
        <v>20</v>
      </c>
      <c r="B31" s="114" t="s">
        <v>103</v>
      </c>
      <c r="C31" s="115">
        <v>41225169897</v>
      </c>
      <c r="D31" s="113" t="s">
        <v>13</v>
      </c>
      <c r="E31" s="113">
        <v>5</v>
      </c>
      <c r="F31" s="113">
        <v>5</v>
      </c>
      <c r="G31" s="113">
        <v>3</v>
      </c>
      <c r="H31" s="113">
        <v>4</v>
      </c>
      <c r="I31" s="113">
        <v>4</v>
      </c>
      <c r="J31" s="113">
        <v>4</v>
      </c>
      <c r="K31" s="113">
        <v>2</v>
      </c>
      <c r="L31" s="113"/>
      <c r="M31" s="113"/>
      <c r="N31" s="113"/>
      <c r="O31" s="113"/>
      <c r="P31" s="113"/>
      <c r="Q31" s="113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>
        <v>4</v>
      </c>
      <c r="AF31" s="124"/>
      <c r="AG31" s="124"/>
    </row>
    <row r="32" spans="1:35" s="96" customFormat="1">
      <c r="A32" s="113">
        <v>21</v>
      </c>
      <c r="B32" s="114" t="s">
        <v>104</v>
      </c>
      <c r="C32" s="115">
        <v>41216163696</v>
      </c>
      <c r="D32" s="113" t="s">
        <v>12</v>
      </c>
      <c r="E32" s="113">
        <v>6</v>
      </c>
      <c r="F32" s="113">
        <v>4</v>
      </c>
      <c r="G32" s="113">
        <v>5</v>
      </c>
      <c r="H32" s="113">
        <v>4</v>
      </c>
      <c r="I32" s="113">
        <v>4</v>
      </c>
      <c r="J32" s="113">
        <v>4</v>
      </c>
      <c r="K32" s="113">
        <v>2</v>
      </c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>
        <v>5</v>
      </c>
      <c r="AF32" s="124"/>
      <c r="AG32" s="124"/>
    </row>
    <row r="33" spans="1:33" s="96" customFormat="1">
      <c r="A33" s="113">
        <v>22</v>
      </c>
      <c r="B33" s="114" t="s">
        <v>105</v>
      </c>
      <c r="C33" s="115">
        <v>41227163424</v>
      </c>
      <c r="D33" s="113" t="s">
        <v>12</v>
      </c>
      <c r="E33" s="113">
        <v>6</v>
      </c>
      <c r="F33" s="113">
        <v>4</v>
      </c>
      <c r="G33" s="113">
        <v>5</v>
      </c>
      <c r="H33" s="113">
        <v>4</v>
      </c>
      <c r="I33" s="113">
        <v>4</v>
      </c>
      <c r="J33" s="113">
        <v>4</v>
      </c>
      <c r="K33" s="113">
        <v>2</v>
      </c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>
        <v>5</v>
      </c>
      <c r="AF33" s="124"/>
      <c r="AG33" s="124"/>
    </row>
    <row r="34" spans="1:33" s="96" customFormat="1">
      <c r="A34" s="113">
        <v>23</v>
      </c>
      <c r="B34" s="114" t="s">
        <v>106</v>
      </c>
      <c r="C34" s="115">
        <v>41228166363</v>
      </c>
      <c r="D34" s="113" t="s">
        <v>13</v>
      </c>
      <c r="E34" s="113">
        <v>6</v>
      </c>
      <c r="F34" s="113">
        <v>3</v>
      </c>
      <c r="G34" s="113">
        <v>5</v>
      </c>
      <c r="H34" s="113">
        <v>4</v>
      </c>
      <c r="I34" s="113">
        <v>4</v>
      </c>
      <c r="J34" s="113">
        <v>4</v>
      </c>
      <c r="K34" s="113">
        <v>2</v>
      </c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  <c r="AB34" s="113"/>
      <c r="AC34" s="113"/>
      <c r="AD34" s="113">
        <v>5</v>
      </c>
      <c r="AF34" s="124"/>
      <c r="AG34" s="124"/>
    </row>
    <row r="35" spans="1:33" s="96" customFormat="1">
      <c r="A35" s="113">
        <v>24</v>
      </c>
      <c r="B35" s="114" t="s">
        <v>107</v>
      </c>
      <c r="C35" s="115">
        <v>41213169763</v>
      </c>
      <c r="D35" s="113" t="s">
        <v>13</v>
      </c>
      <c r="E35" s="113">
        <v>6</v>
      </c>
      <c r="F35" s="113">
        <v>6</v>
      </c>
      <c r="G35" s="113">
        <v>6</v>
      </c>
      <c r="H35" s="113">
        <v>4</v>
      </c>
      <c r="I35" s="113">
        <v>4</v>
      </c>
      <c r="J35" s="113">
        <v>4</v>
      </c>
      <c r="K35" s="113">
        <v>2</v>
      </c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>
        <v>6</v>
      </c>
      <c r="AF35" s="124"/>
      <c r="AG35" s="124"/>
    </row>
    <row r="36" spans="1:33" s="96" customFormat="1">
      <c r="A36" s="113">
        <v>25</v>
      </c>
      <c r="B36" s="114" t="s">
        <v>108</v>
      </c>
      <c r="C36" s="115">
        <v>41223084543</v>
      </c>
      <c r="D36" s="113" t="s">
        <v>13</v>
      </c>
      <c r="E36" s="113">
        <v>6</v>
      </c>
      <c r="F36" s="113">
        <v>4</v>
      </c>
      <c r="G36" s="113">
        <v>4</v>
      </c>
      <c r="H36" s="113">
        <v>4</v>
      </c>
      <c r="I36" s="113">
        <v>4</v>
      </c>
      <c r="J36" s="113">
        <v>4</v>
      </c>
      <c r="K36" s="113">
        <v>2</v>
      </c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>
        <v>5</v>
      </c>
      <c r="AF36" s="124"/>
      <c r="AG36" s="124"/>
    </row>
    <row r="37" spans="1:33" s="96" customFormat="1">
      <c r="A37" s="113">
        <v>26</v>
      </c>
      <c r="B37" s="146" t="s">
        <v>109</v>
      </c>
      <c r="C37" s="115">
        <v>41213162346</v>
      </c>
      <c r="D37" s="113" t="s">
        <v>12</v>
      </c>
      <c r="E37" s="113">
        <v>5</v>
      </c>
      <c r="F37" s="113">
        <v>5</v>
      </c>
      <c r="G37" s="113">
        <v>3</v>
      </c>
      <c r="H37" s="113">
        <v>4</v>
      </c>
      <c r="I37" s="113">
        <v>4</v>
      </c>
      <c r="J37" s="113">
        <v>4</v>
      </c>
      <c r="K37" s="113">
        <v>2</v>
      </c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>
        <v>4</v>
      </c>
      <c r="AF37" s="124"/>
      <c r="AG37" s="124"/>
    </row>
    <row r="38" spans="1:33" s="96" customFormat="1">
      <c r="A38" s="113">
        <v>27</v>
      </c>
      <c r="B38" s="114" t="s">
        <v>110</v>
      </c>
      <c r="C38" s="115">
        <v>41224162457</v>
      </c>
      <c r="D38" s="113" t="s">
        <v>13</v>
      </c>
      <c r="E38" s="113">
        <v>6</v>
      </c>
      <c r="F38" s="113">
        <v>4</v>
      </c>
      <c r="G38" s="113">
        <v>5</v>
      </c>
      <c r="H38" s="113">
        <v>4</v>
      </c>
      <c r="I38" s="113">
        <v>4</v>
      </c>
      <c r="J38" s="113">
        <v>4</v>
      </c>
      <c r="K38" s="113">
        <v>2</v>
      </c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>
        <v>5</v>
      </c>
      <c r="AF38" s="124"/>
      <c r="AG38" s="124"/>
    </row>
    <row r="39" spans="1:33" s="96" customFormat="1">
      <c r="A39" s="113">
        <v>28</v>
      </c>
      <c r="B39" s="114" t="s">
        <v>111</v>
      </c>
      <c r="C39" s="115">
        <v>41213032349</v>
      </c>
      <c r="D39" s="113" t="s">
        <v>13</v>
      </c>
      <c r="E39" s="113">
        <v>6</v>
      </c>
      <c r="F39" s="113">
        <v>4</v>
      </c>
      <c r="G39" s="113">
        <v>5</v>
      </c>
      <c r="H39" s="113">
        <v>4</v>
      </c>
      <c r="I39" s="113">
        <v>4</v>
      </c>
      <c r="J39" s="113">
        <v>4</v>
      </c>
      <c r="K39" s="113">
        <v>2</v>
      </c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  <c r="AB39" s="113"/>
      <c r="AC39" s="113"/>
      <c r="AD39" s="113">
        <v>5</v>
      </c>
      <c r="AF39" s="124"/>
      <c r="AG39" s="124"/>
    </row>
    <row r="40" spans="1:33" s="96" customFormat="1">
      <c r="A40" s="113">
        <v>29</v>
      </c>
      <c r="B40" s="114" t="s">
        <v>112</v>
      </c>
      <c r="C40" s="115">
        <v>41223032398</v>
      </c>
      <c r="D40" s="113" t="s">
        <v>12</v>
      </c>
      <c r="E40" s="113">
        <v>6</v>
      </c>
      <c r="F40" s="113">
        <v>3</v>
      </c>
      <c r="G40" s="113">
        <v>5</v>
      </c>
      <c r="H40" s="113">
        <v>4</v>
      </c>
      <c r="I40" s="113">
        <v>4</v>
      </c>
      <c r="J40" s="113">
        <v>4</v>
      </c>
      <c r="K40" s="113">
        <v>2</v>
      </c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>
        <v>5</v>
      </c>
      <c r="AF40" s="124"/>
      <c r="AG40" s="124"/>
    </row>
    <row r="41" spans="1:33" s="96" customFormat="1">
      <c r="A41" s="113">
        <v>30</v>
      </c>
      <c r="B41" s="114" t="s">
        <v>113</v>
      </c>
      <c r="C41" s="115">
        <v>41213125024</v>
      </c>
      <c r="D41" s="113" t="s">
        <v>12</v>
      </c>
      <c r="E41" s="113">
        <v>6</v>
      </c>
      <c r="F41" s="113">
        <v>6</v>
      </c>
      <c r="G41" s="113">
        <v>6</v>
      </c>
      <c r="H41" s="113">
        <v>4</v>
      </c>
      <c r="I41" s="113">
        <v>4</v>
      </c>
      <c r="J41" s="113">
        <v>4</v>
      </c>
      <c r="K41" s="113">
        <v>2</v>
      </c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>
        <v>6</v>
      </c>
      <c r="AF41" s="124"/>
      <c r="AG41" s="124"/>
    </row>
    <row r="42" spans="1:33" s="96" customFormat="1">
      <c r="A42" s="113">
        <v>31</v>
      </c>
      <c r="B42" s="114"/>
      <c r="C42" s="115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F42" s="124"/>
      <c r="AG42" s="124"/>
    </row>
    <row r="43" spans="1:33" s="96" customFormat="1">
      <c r="A43" s="113">
        <v>32</v>
      </c>
      <c r="B43" s="114"/>
      <c r="C43" s="115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F43" s="124"/>
      <c r="AG43" s="124"/>
    </row>
    <row r="44" spans="1:33" s="96" customFormat="1">
      <c r="A44" s="113">
        <v>33</v>
      </c>
      <c r="B44" s="114"/>
      <c r="C44" s="115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F44" s="124"/>
      <c r="AG44" s="124"/>
    </row>
    <row r="45" spans="1:33" s="96" customFormat="1">
      <c r="A45" s="113">
        <v>34</v>
      </c>
      <c r="B45" s="114"/>
      <c r="C45" s="115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F45" s="124"/>
      <c r="AG45" s="124"/>
    </row>
    <row r="46" spans="1:33" s="96" customFormat="1">
      <c r="A46" s="113">
        <v>35</v>
      </c>
      <c r="B46" s="114"/>
      <c r="C46" s="115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F46" s="124"/>
      <c r="AG46" s="124"/>
    </row>
    <row r="47" spans="1:33" s="96" customFormat="1">
      <c r="A47" s="113">
        <v>36</v>
      </c>
      <c r="B47" s="114"/>
      <c r="C47" s="115"/>
      <c r="D47" s="113"/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F47" s="124"/>
      <c r="AG47" s="124"/>
    </row>
    <row r="48" spans="1:33" s="96" customFormat="1">
      <c r="A48" s="113">
        <v>37</v>
      </c>
      <c r="B48" s="114"/>
      <c r="C48" s="115"/>
      <c r="D48" s="113"/>
      <c r="E48" s="113"/>
      <c r="F48" s="113"/>
      <c r="G48" s="113"/>
      <c r="H48" s="113"/>
      <c r="I48" s="113"/>
      <c r="J48" s="113"/>
      <c r="K48" s="113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F48" s="124"/>
      <c r="AG48" s="124"/>
    </row>
    <row r="49" spans="1:33" s="96" customFormat="1">
      <c r="A49" s="113">
        <v>38</v>
      </c>
      <c r="B49" s="114"/>
      <c r="C49" s="115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F49" s="124"/>
      <c r="AG49" s="124"/>
    </row>
    <row r="50" spans="1:33" s="96" customFormat="1">
      <c r="A50" s="113">
        <v>39</v>
      </c>
      <c r="B50" s="114"/>
      <c r="C50" s="115"/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F50" s="124"/>
      <c r="AG50" s="124"/>
    </row>
    <row r="51" spans="1:33" s="96" customFormat="1">
      <c r="A51" s="113">
        <v>40</v>
      </c>
      <c r="B51" s="114"/>
      <c r="C51" s="115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F51" s="124"/>
      <c r="AG51" s="124"/>
    </row>
    <row r="52" spans="1:33" s="96" customFormat="1">
      <c r="A52" s="113">
        <v>41</v>
      </c>
      <c r="B52" s="114"/>
      <c r="C52" s="115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F52" s="124"/>
      <c r="AG52" s="124"/>
    </row>
    <row r="53" spans="1:33" s="96" customFormat="1">
      <c r="A53" s="113">
        <v>42</v>
      </c>
      <c r="B53" s="114"/>
      <c r="C53" s="115"/>
      <c r="D53" s="113"/>
      <c r="E53" s="113"/>
      <c r="F53" s="113"/>
      <c r="G53" s="113"/>
      <c r="H53" s="113"/>
      <c r="I53" s="113"/>
      <c r="J53" s="113"/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F53" s="124"/>
      <c r="AG53" s="124"/>
    </row>
    <row r="54" spans="1:33" s="96" customFormat="1">
      <c r="A54" s="113">
        <v>43</v>
      </c>
      <c r="B54" s="114"/>
      <c r="C54" s="115"/>
      <c r="D54" s="113"/>
      <c r="E54" s="113"/>
      <c r="F54" s="113"/>
      <c r="G54" s="113"/>
      <c r="H54" s="113"/>
      <c r="I54" s="113"/>
      <c r="J54" s="113"/>
      <c r="K54" s="113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F54" s="124"/>
      <c r="AG54" s="124"/>
    </row>
    <row r="55" spans="1:33" s="96" customFormat="1">
      <c r="A55" s="113">
        <v>44</v>
      </c>
      <c r="B55" s="114"/>
      <c r="C55" s="115"/>
      <c r="D55" s="113"/>
      <c r="E55" s="113"/>
      <c r="F55" s="113"/>
      <c r="G55" s="113"/>
      <c r="H55" s="113"/>
      <c r="I55" s="113"/>
      <c r="J55" s="113"/>
      <c r="K55" s="113"/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F55" s="124"/>
      <c r="AG55" s="124"/>
    </row>
    <row r="56" spans="1:33" s="96" customFormat="1">
      <c r="A56" s="113">
        <v>45</v>
      </c>
      <c r="B56" s="114"/>
      <c r="C56" s="115"/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F56" s="124"/>
      <c r="AG56" s="124"/>
    </row>
    <row r="57" spans="1:33" s="96" customFormat="1">
      <c r="A57" s="113">
        <v>46</v>
      </c>
      <c r="B57" s="114"/>
      <c r="C57" s="115"/>
      <c r="D57" s="113"/>
      <c r="E57" s="113"/>
      <c r="F57" s="113"/>
      <c r="G57" s="113"/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F57" s="124"/>
      <c r="AG57" s="124"/>
    </row>
    <row r="58" spans="1:33" s="96" customFormat="1">
      <c r="A58" s="113">
        <v>47</v>
      </c>
      <c r="B58" s="114"/>
      <c r="C58" s="115"/>
      <c r="D58" s="113"/>
      <c r="E58" s="113"/>
      <c r="F58" s="113"/>
      <c r="G58" s="113"/>
      <c r="H58" s="113"/>
      <c r="I58" s="113"/>
      <c r="J58" s="113"/>
      <c r="K58" s="113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F58" s="124"/>
      <c r="AG58" s="124"/>
    </row>
    <row r="59" spans="1:33" s="96" customFormat="1">
      <c r="A59" s="113">
        <v>48</v>
      </c>
      <c r="B59" s="114"/>
      <c r="C59" s="115"/>
      <c r="D59" s="113"/>
      <c r="E59" s="113"/>
      <c r="F59" s="113"/>
      <c r="G59" s="113"/>
      <c r="H59" s="113"/>
      <c r="I59" s="113"/>
      <c r="J59" s="113"/>
      <c r="K59" s="113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F59" s="124"/>
      <c r="AG59" s="124"/>
    </row>
    <row r="60" spans="1:33" s="96" customFormat="1">
      <c r="A60" s="113">
        <v>49</v>
      </c>
      <c r="B60" s="114"/>
      <c r="C60" s="115"/>
      <c r="D60" s="113"/>
      <c r="E60" s="113"/>
      <c r="F60" s="113"/>
      <c r="G60" s="113"/>
      <c r="H60" s="113"/>
      <c r="I60" s="113"/>
      <c r="J60" s="113"/>
      <c r="K60" s="113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25"/>
      <c r="AF60" s="126"/>
      <c r="AG60" s="126"/>
    </row>
    <row r="61" spans="1:33" s="96" customFormat="1">
      <c r="A61" s="113">
        <v>50</v>
      </c>
      <c r="B61" s="114"/>
      <c r="C61" s="115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  <c r="AA61" s="113"/>
      <c r="AB61" s="113"/>
      <c r="AC61" s="113"/>
      <c r="AD61" s="113"/>
      <c r="AF61" s="126"/>
      <c r="AG61" s="126"/>
    </row>
    <row r="62" spans="1:33" s="96" customFormat="1">
      <c r="A62" s="113">
        <v>51</v>
      </c>
      <c r="B62" s="114"/>
      <c r="C62" s="115"/>
      <c r="D62" s="113"/>
      <c r="E62" s="113"/>
      <c r="F62" s="113"/>
      <c r="G62" s="113"/>
      <c r="H62" s="113"/>
      <c r="I62" s="113"/>
      <c r="J62" s="113"/>
      <c r="K62" s="113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  <c r="AA62" s="113"/>
      <c r="AB62" s="113"/>
      <c r="AC62" s="113"/>
      <c r="AD62" s="113"/>
      <c r="AF62" s="126"/>
      <c r="AG62" s="126"/>
    </row>
    <row r="63" spans="1:33" s="96" customFormat="1">
      <c r="A63" s="113">
        <v>52</v>
      </c>
      <c r="B63" s="114"/>
      <c r="C63" s="115"/>
      <c r="D63" s="113"/>
      <c r="E63" s="113"/>
      <c r="F63" s="113"/>
      <c r="G63" s="113"/>
      <c r="H63" s="113"/>
      <c r="I63" s="113"/>
      <c r="J63" s="113"/>
      <c r="K63" s="113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  <c r="AA63" s="113"/>
      <c r="AB63" s="113"/>
      <c r="AC63" s="113"/>
      <c r="AD63" s="113"/>
      <c r="AF63" s="126"/>
      <c r="AG63" s="126"/>
    </row>
    <row r="64" spans="1:33" s="96" customFormat="1">
      <c r="A64" s="113">
        <v>53</v>
      </c>
      <c r="B64" s="114"/>
      <c r="C64" s="115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  <c r="AA64" s="113"/>
      <c r="AB64" s="113"/>
      <c r="AC64" s="113"/>
      <c r="AD64" s="113"/>
      <c r="AF64" s="126"/>
      <c r="AG64" s="126"/>
    </row>
    <row r="65" spans="1:33" s="96" customFormat="1">
      <c r="A65" s="113">
        <v>54</v>
      </c>
      <c r="B65" s="114"/>
      <c r="C65" s="115"/>
      <c r="D65" s="113"/>
      <c r="E65" s="113"/>
      <c r="F65" s="113"/>
      <c r="G65" s="113"/>
      <c r="H65" s="113"/>
      <c r="I65" s="113"/>
      <c r="J65" s="113"/>
      <c r="K65" s="113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  <c r="AA65" s="113"/>
      <c r="AB65" s="113"/>
      <c r="AC65" s="113"/>
      <c r="AD65" s="113"/>
      <c r="AF65" s="126"/>
      <c r="AG65" s="126"/>
    </row>
    <row r="66" spans="1:33">
      <c r="A66" s="127"/>
      <c r="B66" s="128"/>
      <c r="C66" s="128"/>
      <c r="D66" s="129"/>
      <c r="E66" s="128"/>
      <c r="F66" s="215"/>
      <c r="G66" s="215"/>
      <c r="H66" s="215"/>
      <c r="I66" s="215"/>
      <c r="J66" s="215"/>
      <c r="K66" s="215"/>
      <c r="L66" s="215"/>
      <c r="M66" s="215"/>
      <c r="N66" s="215"/>
      <c r="O66" s="215"/>
      <c r="P66" s="215"/>
      <c r="Q66" s="215"/>
      <c r="R66" s="215"/>
      <c r="S66" s="215"/>
      <c r="T66" s="128"/>
      <c r="U66" s="128"/>
      <c r="V66" s="128"/>
      <c r="W66" s="128"/>
      <c r="X66" s="128"/>
      <c r="Y66" s="128"/>
      <c r="Z66" s="128"/>
      <c r="AA66" s="128"/>
      <c r="AB66" s="128"/>
      <c r="AC66" s="128"/>
      <c r="AD66" s="141"/>
      <c r="AF66" s="142"/>
      <c r="AG66" s="142"/>
    </row>
    <row r="67" spans="1:33" ht="15.95" customHeight="1">
      <c r="A67" s="130"/>
      <c r="B67" s="131"/>
      <c r="C67" s="131"/>
      <c r="D67" s="132"/>
      <c r="E67" s="131"/>
      <c r="F67" s="216"/>
      <c r="G67" s="216"/>
      <c r="H67" s="216"/>
      <c r="I67" s="216"/>
      <c r="J67" s="216"/>
      <c r="K67" s="216"/>
      <c r="L67" s="216"/>
      <c r="M67" s="216"/>
      <c r="N67" s="216"/>
      <c r="O67" s="216"/>
      <c r="P67" s="216"/>
      <c r="Q67" s="216"/>
      <c r="R67" s="216"/>
      <c r="S67" s="216"/>
      <c r="T67" s="131"/>
      <c r="U67" s="131"/>
      <c r="V67" s="131"/>
      <c r="W67" s="131"/>
      <c r="X67" s="131"/>
      <c r="Y67" s="131"/>
      <c r="Z67" s="131"/>
      <c r="AA67" s="131"/>
      <c r="AB67" s="131"/>
      <c r="AC67" s="131"/>
      <c r="AD67" s="143"/>
      <c r="AF67" s="142"/>
      <c r="AG67" s="142"/>
    </row>
    <row r="68" spans="1:33" ht="15.95" customHeight="1">
      <c r="A68" s="130"/>
      <c r="B68" s="131"/>
      <c r="C68" s="131"/>
      <c r="D68" s="132"/>
      <c r="E68" s="131"/>
      <c r="F68" s="216"/>
      <c r="G68" s="216"/>
      <c r="H68" s="216"/>
      <c r="I68" s="216"/>
      <c r="J68" s="216"/>
      <c r="K68" s="216"/>
      <c r="L68" s="216"/>
      <c r="M68" s="216"/>
      <c r="N68" s="216"/>
      <c r="O68" s="216"/>
      <c r="P68" s="216"/>
      <c r="Q68" s="216"/>
      <c r="R68" s="216"/>
      <c r="S68" s="216"/>
      <c r="T68" s="131"/>
      <c r="U68" s="131"/>
      <c r="V68" s="131"/>
      <c r="W68" s="131"/>
      <c r="X68" s="131"/>
      <c r="Y68" s="131"/>
      <c r="Z68" s="131"/>
      <c r="AA68" s="131"/>
      <c r="AB68" s="131"/>
      <c r="AC68" s="131"/>
      <c r="AD68" s="143"/>
      <c r="AF68" s="142"/>
      <c r="AG68" s="142"/>
    </row>
    <row r="69" spans="1:33" ht="15.95" customHeight="1">
      <c r="A69" s="134"/>
      <c r="B69" s="131" t="s">
        <v>14</v>
      </c>
      <c r="C69" s="131"/>
      <c r="D69" s="132"/>
      <c r="E69" s="131"/>
      <c r="F69" s="216"/>
      <c r="G69" s="216"/>
      <c r="H69" s="216"/>
      <c r="I69" s="216"/>
      <c r="J69" s="216"/>
      <c r="K69" s="216"/>
      <c r="L69" s="216"/>
      <c r="M69" s="216"/>
      <c r="N69" s="216"/>
      <c r="O69" s="216"/>
      <c r="P69" s="216"/>
      <c r="Q69" s="216"/>
      <c r="R69" s="216"/>
      <c r="S69" s="216"/>
      <c r="T69" s="131"/>
      <c r="U69" s="131"/>
      <c r="V69" s="131"/>
      <c r="W69" s="131"/>
      <c r="X69" s="131"/>
      <c r="Y69" s="131"/>
      <c r="Z69" s="131"/>
      <c r="AA69" s="131"/>
      <c r="AB69" s="131"/>
      <c r="AC69" s="131"/>
      <c r="AD69" s="143"/>
      <c r="AF69" s="142"/>
      <c r="AG69" s="142"/>
    </row>
    <row r="70" spans="1:33">
      <c r="A70" s="134"/>
      <c r="B70" s="135" t="s">
        <v>115</v>
      </c>
      <c r="C70" s="135"/>
      <c r="D70" s="136"/>
      <c r="E70" s="135"/>
      <c r="F70" s="131"/>
      <c r="G70" s="131"/>
      <c r="H70" s="131"/>
      <c r="I70" s="131"/>
      <c r="J70" s="131"/>
      <c r="K70" s="131"/>
      <c r="L70" s="131"/>
      <c r="M70" s="131"/>
      <c r="N70" s="131"/>
      <c r="O70" s="131"/>
      <c r="P70" s="131"/>
      <c r="Q70" s="131"/>
      <c r="R70" s="131"/>
      <c r="S70" s="131"/>
      <c r="T70" s="131"/>
      <c r="U70" s="131"/>
      <c r="V70" s="131"/>
      <c r="W70" s="131"/>
      <c r="X70" s="131"/>
      <c r="Y70" s="131"/>
      <c r="Z70" s="131"/>
      <c r="AA70" s="131"/>
      <c r="AB70" s="131"/>
      <c r="AC70" s="131"/>
      <c r="AD70" s="143"/>
      <c r="AF70" s="142"/>
      <c r="AG70" s="142"/>
    </row>
    <row r="71" spans="1:33">
      <c r="A71" s="134"/>
      <c r="B71" s="135" t="s">
        <v>49</v>
      </c>
      <c r="C71" s="135"/>
      <c r="D71" s="136"/>
      <c r="E71" s="135"/>
      <c r="F71" s="131"/>
      <c r="G71" s="131"/>
      <c r="H71" s="131"/>
      <c r="I71" s="131"/>
      <c r="J71" s="131"/>
      <c r="K71" s="131"/>
      <c r="L71" s="131"/>
      <c r="M71" s="131"/>
      <c r="N71" s="131"/>
      <c r="O71" s="131"/>
      <c r="P71" s="131"/>
      <c r="Q71" s="131"/>
      <c r="R71" s="131"/>
      <c r="S71" s="131"/>
      <c r="T71" s="131"/>
      <c r="U71" s="131"/>
      <c r="V71" s="131"/>
      <c r="W71" s="131"/>
      <c r="X71" s="131"/>
      <c r="Y71" s="131"/>
      <c r="Z71" s="131"/>
      <c r="AA71" s="131"/>
      <c r="AB71" s="131"/>
      <c r="AC71" s="131"/>
      <c r="AD71" s="143"/>
      <c r="AF71" s="142"/>
      <c r="AG71" s="142"/>
    </row>
    <row r="72" spans="1:33">
      <c r="A72" s="134"/>
      <c r="B72" s="163" t="str">
        <f>$D$1</f>
        <v>SMK TAMAN ANTARABANGSA</v>
      </c>
      <c r="C72" s="137"/>
      <c r="D72" s="133"/>
      <c r="E72" s="137"/>
      <c r="F72" s="131"/>
      <c r="G72" s="131"/>
      <c r="H72" s="131"/>
      <c r="I72" s="131"/>
      <c r="J72" s="131"/>
      <c r="K72" s="131"/>
      <c r="L72" s="131"/>
      <c r="M72" s="131"/>
      <c r="N72" s="131"/>
      <c r="O72" s="131"/>
      <c r="P72" s="131"/>
      <c r="Q72" s="131"/>
      <c r="R72" s="131"/>
      <c r="S72" s="131"/>
      <c r="T72" s="131"/>
      <c r="U72" s="131"/>
      <c r="V72" s="131"/>
      <c r="W72" s="131"/>
      <c r="X72" s="131"/>
      <c r="Y72" s="131"/>
      <c r="Z72" s="131"/>
      <c r="AA72" s="131"/>
      <c r="AB72" s="131"/>
      <c r="AC72" s="131"/>
      <c r="AD72" s="143"/>
      <c r="AF72" s="142"/>
      <c r="AG72" s="142"/>
    </row>
    <row r="73" spans="1:33">
      <c r="A73" s="130"/>
      <c r="B73" s="131"/>
      <c r="C73" s="131"/>
      <c r="D73" s="132"/>
      <c r="E73" s="131"/>
      <c r="F73" s="131"/>
      <c r="G73" s="131"/>
      <c r="H73" s="131"/>
      <c r="I73" s="131"/>
      <c r="J73" s="131"/>
      <c r="K73" s="131"/>
      <c r="L73" s="131"/>
      <c r="M73" s="131"/>
      <c r="N73" s="131"/>
      <c r="O73" s="131"/>
      <c r="P73" s="131"/>
      <c r="Q73" s="131"/>
      <c r="R73" s="131"/>
      <c r="S73" s="131"/>
      <c r="T73" s="131"/>
      <c r="U73" s="131"/>
      <c r="V73" s="131"/>
      <c r="W73" s="131"/>
      <c r="X73" s="131"/>
      <c r="Y73" s="131"/>
      <c r="Z73" s="131"/>
      <c r="AA73" s="131"/>
      <c r="AB73" s="131"/>
      <c r="AC73" s="131"/>
      <c r="AD73" s="143"/>
      <c r="AF73" s="142"/>
      <c r="AG73" s="142"/>
    </row>
    <row r="74" spans="1:33">
      <c r="A74" s="130"/>
      <c r="B74" s="131"/>
      <c r="C74" s="131"/>
      <c r="D74" s="132"/>
      <c r="E74" s="131"/>
      <c r="F74" s="131"/>
      <c r="G74" s="131"/>
      <c r="H74" s="131"/>
      <c r="I74" s="131"/>
      <c r="J74" s="131"/>
      <c r="K74" s="131"/>
      <c r="L74" s="131"/>
      <c r="M74" s="131"/>
      <c r="N74" s="131"/>
      <c r="O74" s="131"/>
      <c r="P74" s="131"/>
      <c r="Q74" s="131"/>
      <c r="R74" s="131"/>
      <c r="S74" s="131"/>
      <c r="T74" s="131"/>
      <c r="U74" s="131"/>
      <c r="V74" s="131"/>
      <c r="W74" s="131"/>
      <c r="X74" s="131"/>
      <c r="Y74" s="131"/>
      <c r="Z74" s="131"/>
      <c r="AA74" s="131"/>
      <c r="AB74" s="131"/>
      <c r="AC74" s="131"/>
      <c r="AD74" s="143"/>
      <c r="AF74" s="142"/>
      <c r="AG74" s="142"/>
    </row>
    <row r="75" spans="1:33">
      <c r="A75" s="130"/>
      <c r="B75" s="131"/>
      <c r="C75" s="131"/>
      <c r="D75" s="132"/>
      <c r="E75" s="131"/>
      <c r="F75" s="131"/>
      <c r="G75" s="131"/>
      <c r="H75" s="131"/>
      <c r="I75" s="131"/>
      <c r="J75" s="131"/>
      <c r="K75" s="131"/>
      <c r="L75" s="131"/>
      <c r="M75" s="131"/>
      <c r="N75" s="131"/>
      <c r="O75" s="131"/>
      <c r="P75" s="131"/>
      <c r="Q75" s="131"/>
      <c r="R75" s="131"/>
      <c r="S75" s="131"/>
      <c r="T75" s="131"/>
      <c r="U75" s="131"/>
      <c r="V75" s="131"/>
      <c r="W75" s="131"/>
      <c r="X75" s="131"/>
      <c r="Y75" s="131"/>
      <c r="Z75" s="131"/>
      <c r="AA75" s="131"/>
      <c r="AB75" s="131"/>
      <c r="AC75" s="131"/>
      <c r="AD75" s="143"/>
      <c r="AF75" s="142"/>
      <c r="AG75" s="142"/>
    </row>
    <row r="76" spans="1:33">
      <c r="A76" s="130"/>
      <c r="B76" s="131"/>
      <c r="C76" s="131"/>
      <c r="D76" s="132"/>
      <c r="E76" s="131"/>
      <c r="F76" s="131"/>
      <c r="G76" s="131"/>
      <c r="H76" s="131"/>
      <c r="I76" s="131"/>
      <c r="J76" s="131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  <c r="AA76" s="131"/>
      <c r="AB76" s="131"/>
      <c r="AC76" s="131"/>
      <c r="AD76" s="143"/>
      <c r="AF76" s="142"/>
      <c r="AG76" s="142"/>
    </row>
    <row r="77" spans="1:33">
      <c r="A77" s="138"/>
      <c r="B77" s="139"/>
      <c r="C77" s="139"/>
      <c r="D77" s="140"/>
      <c r="E77" s="139"/>
      <c r="F77" s="139"/>
      <c r="G77" s="139"/>
      <c r="H77" s="139"/>
      <c r="I77" s="139"/>
      <c r="J77" s="139"/>
      <c r="K77" s="139"/>
      <c r="L77" s="139"/>
      <c r="M77" s="139"/>
      <c r="N77" s="139"/>
      <c r="O77" s="139"/>
      <c r="P77" s="139"/>
      <c r="Q77" s="139"/>
      <c r="R77" s="139"/>
      <c r="S77" s="139"/>
      <c r="T77" s="139"/>
      <c r="U77" s="139"/>
      <c r="V77" s="139"/>
      <c r="W77" s="139"/>
      <c r="X77" s="139"/>
      <c r="Y77" s="139"/>
      <c r="Z77" s="139"/>
      <c r="AA77" s="139"/>
      <c r="AB77" s="139"/>
      <c r="AC77" s="139"/>
      <c r="AD77" s="144"/>
      <c r="AF77" s="142"/>
      <c r="AG77" s="142"/>
    </row>
    <row r="78" spans="1:33">
      <c r="AF78" s="142"/>
      <c r="AG78" s="142"/>
    </row>
    <row r="79" spans="1:33">
      <c r="AF79" s="142"/>
      <c r="AG79" s="142"/>
    </row>
    <row r="80" spans="1:33">
      <c r="AF80" s="142"/>
      <c r="AG80" s="142"/>
    </row>
    <row r="81" spans="32:33">
      <c r="AF81" s="142"/>
      <c r="AG81" s="142"/>
    </row>
    <row r="82" spans="32:33">
      <c r="AF82" s="142"/>
      <c r="AG82" s="142"/>
    </row>
    <row r="83" spans="32:33">
      <c r="AF83" s="142"/>
      <c r="AG83" s="142"/>
    </row>
    <row r="84" spans="32:33">
      <c r="AF84" s="142"/>
      <c r="AG84" s="142"/>
    </row>
    <row r="85" spans="32:33">
      <c r="AF85" s="142"/>
      <c r="AG85" s="142"/>
    </row>
    <row r="86" spans="32:33">
      <c r="AF86" s="142"/>
      <c r="AG86" s="142"/>
    </row>
    <row r="87" spans="32:33">
      <c r="AF87" s="142"/>
      <c r="AG87" s="142"/>
    </row>
    <row r="88" spans="32:33">
      <c r="AF88" s="142"/>
      <c r="AG88" s="142"/>
    </row>
    <row r="89" spans="32:33">
      <c r="AF89" s="142"/>
      <c r="AG89" s="142"/>
    </row>
    <row r="90" spans="32:33">
      <c r="AF90" s="142"/>
      <c r="AG90" s="142"/>
    </row>
    <row r="91" spans="32:33">
      <c r="AF91" s="142"/>
      <c r="AG91" s="142"/>
    </row>
    <row r="92" spans="32:33">
      <c r="AF92" s="142"/>
      <c r="AG92" s="142"/>
    </row>
    <row r="93" spans="32:33">
      <c r="AF93" s="142"/>
      <c r="AG93" s="142"/>
    </row>
    <row r="94" spans="32:33">
      <c r="AF94" s="142"/>
      <c r="AG94" s="142"/>
    </row>
    <row r="95" spans="32:33">
      <c r="AF95" s="142"/>
      <c r="AG95" s="142"/>
    </row>
    <row r="96" spans="32:33">
      <c r="AF96" s="142"/>
      <c r="AG96" s="142"/>
    </row>
    <row r="97" spans="32:33">
      <c r="AF97" s="142"/>
      <c r="AG97" s="142"/>
    </row>
    <row r="98" spans="32:33">
      <c r="AF98" s="142"/>
      <c r="AG98" s="142"/>
    </row>
    <row r="99" spans="32:33">
      <c r="AF99" s="142"/>
      <c r="AG99" s="142"/>
    </row>
    <row r="100" spans="32:33">
      <c r="AF100" s="142"/>
      <c r="AG100" s="142"/>
    </row>
    <row r="101" spans="32:33">
      <c r="AF101" s="142"/>
      <c r="AG101" s="142"/>
    </row>
    <row r="102" spans="32:33">
      <c r="AF102" s="142"/>
      <c r="AG102" s="142"/>
    </row>
    <row r="103" spans="32:33">
      <c r="AF103" s="142"/>
      <c r="AG103" s="142"/>
    </row>
    <row r="104" spans="32:33">
      <c r="AF104" s="142"/>
      <c r="AG104" s="142"/>
    </row>
    <row r="105" spans="32:33"/>
    <row r="106" spans="32:33"/>
    <row r="107" spans="32:33"/>
    <row r="108" spans="32:33"/>
    <row r="109" spans="32:33"/>
    <row r="110" spans="32:33"/>
    <row r="111" spans="32:33"/>
    <row r="112" spans="32:33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</sheetData>
  <mergeCells count="11">
    <mergeCell ref="F66:S66"/>
    <mergeCell ref="F67:S67"/>
    <mergeCell ref="F68:S68"/>
    <mergeCell ref="F69:S69"/>
    <mergeCell ref="E9:F10"/>
    <mergeCell ref="G9:K10"/>
    <mergeCell ref="A9:A11"/>
    <mergeCell ref="B9:B11"/>
    <mergeCell ref="C9:C11"/>
    <mergeCell ref="D9:D11"/>
    <mergeCell ref="AD9:AD11"/>
  </mergeCells>
  <dataValidations count="1">
    <dataValidation type="whole" allowBlank="1" showErrorMessage="1" errorTitle="TAHAP PENGUASAAN" error="SILA ISIKAN TAHAP PENGUASAAN YANG BETUL!" sqref="E12:AD65">
      <formula1>1</formula1>
      <formula2>6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landscape" blackAndWhite="1" cellComments="asDisplayed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Option Button 1">
              <controlPr defaultSize="0" autoFill="0" autoLine="0" autoPict="0">
                <anchor moveWithCells="1">
                  <from>
                    <xdr:col>8</xdr:col>
                    <xdr:colOff>466725</xdr:colOff>
                    <xdr:row>5</xdr:row>
                    <xdr:rowOff>19050</xdr:rowOff>
                  </from>
                  <to>
                    <xdr:col>9</xdr:col>
                    <xdr:colOff>66675</xdr:colOff>
                    <xdr:row>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Option Button 2">
              <controlPr defaultSize="0" autoFill="0" autoLine="0" autoPict="0">
                <anchor moveWithCells="1">
                  <from>
                    <xdr:col>8</xdr:col>
                    <xdr:colOff>466725</xdr:colOff>
                    <xdr:row>6</xdr:row>
                    <xdr:rowOff>19050</xdr:rowOff>
                  </from>
                  <to>
                    <xdr:col>9</xdr:col>
                    <xdr:colOff>57150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K87"/>
  <sheetViews>
    <sheetView showGridLines="0" topLeftCell="A16" zoomScale="80" zoomScaleNormal="80" zoomScaleSheetLayoutView="100" workbookViewId="0">
      <selection activeCell="F24" sqref="F24"/>
    </sheetView>
  </sheetViews>
  <sheetFormatPr defaultColWidth="9.140625" defaultRowHeight="16.5" zeroHeight="1"/>
  <cols>
    <col min="1" max="1" width="3.5703125" style="1" customWidth="1"/>
    <col min="2" max="3" width="8.28515625" style="48" customWidth="1"/>
    <col min="4" max="4" width="20.28515625" style="48" customWidth="1"/>
    <col min="5" max="5" width="13.7109375" style="48" customWidth="1"/>
    <col min="6" max="6" width="94.7109375" style="48" customWidth="1"/>
    <col min="7" max="7" width="4.28515625" style="50" customWidth="1"/>
    <col min="8" max="8" width="12.5703125" style="51" hidden="1" customWidth="1"/>
    <col min="9" max="9" width="33.5703125" style="1" hidden="1" customWidth="1"/>
    <col min="10" max="11" width="12.5703125" style="1" hidden="1" customWidth="1"/>
    <col min="12" max="12" width="12.5703125" style="1" customWidth="1"/>
    <col min="13" max="13" width="5.85546875" style="1" customWidth="1"/>
    <col min="14" max="14" width="9.140625" style="1" bestFit="1"/>
    <col min="15" max="16384" width="9.140625" style="1"/>
  </cols>
  <sheetData>
    <row r="1" spans="1:11" s="47" customFormat="1" ht="21" customHeight="1">
      <c r="A1" s="52"/>
      <c r="B1" s="242" t="str">
        <f>'REKOD PRESTASI MURID'!$D$1</f>
        <v>SMK TAMAN ANTARABANGSA</v>
      </c>
      <c r="C1" s="242"/>
      <c r="D1" s="242"/>
      <c r="E1" s="242"/>
      <c r="F1" s="242"/>
      <c r="G1" s="52"/>
      <c r="H1" s="51"/>
    </row>
    <row r="2" spans="1:11" s="47" customFormat="1" ht="21" customHeight="1">
      <c r="A2" s="52"/>
      <c r="B2" s="242" t="str">
        <f>'REKOD PRESTASI MURID'!$D$2</f>
        <v>BUKIT ANTARABANGSA</v>
      </c>
      <c r="C2" s="242"/>
      <c r="D2" s="242"/>
      <c r="E2" s="242"/>
      <c r="F2" s="242"/>
      <c r="G2" s="52"/>
      <c r="H2" s="51"/>
    </row>
    <row r="3" spans="1:11" s="47" customFormat="1" ht="21" customHeight="1">
      <c r="A3" s="52"/>
      <c r="B3" s="242" t="str">
        <f>'REKOD PRESTASI MURID'!$D$3</f>
        <v>KUALA LUMPUR</v>
      </c>
      <c r="C3" s="242"/>
      <c r="D3" s="242"/>
      <c r="E3" s="242"/>
      <c r="F3" s="242"/>
      <c r="G3" s="52"/>
      <c r="H3" s="51"/>
    </row>
    <row r="4" spans="1:11" s="47" customFormat="1" ht="21" customHeight="1">
      <c r="A4" s="53"/>
      <c r="B4" s="243">
        <f>'REKOD PRESTASI MURID'!$D$4</f>
        <v>43010</v>
      </c>
      <c r="C4" s="243"/>
      <c r="D4" s="243"/>
      <c r="E4" s="243"/>
      <c r="F4" s="243"/>
      <c r="G4" s="53"/>
      <c r="H4" s="244" t="s">
        <v>15</v>
      </c>
      <c r="I4" s="244"/>
      <c r="J4" s="244"/>
    </row>
    <row r="5" spans="1:11">
      <c r="A5" s="7"/>
      <c r="B5" s="7"/>
      <c r="C5" s="7"/>
      <c r="D5" s="7"/>
      <c r="E5" s="7"/>
      <c r="F5" s="7"/>
      <c r="G5" s="7"/>
      <c r="H5" s="54"/>
      <c r="I5" s="91"/>
      <c r="J5" s="91"/>
    </row>
    <row r="6" spans="1:11" ht="18.75">
      <c r="A6" s="7"/>
      <c r="B6" s="55" t="str">
        <f>'REKOD PRESTASI MURID'!$A$7</f>
        <v>PERTANIAN</v>
      </c>
      <c r="C6" s="7"/>
      <c r="D6" s="7"/>
      <c r="E6" s="7"/>
      <c r="F6" s="7"/>
      <c r="G6" s="7"/>
      <c r="H6" s="54"/>
      <c r="I6" s="92">
        <v>1</v>
      </c>
      <c r="J6" s="91"/>
    </row>
    <row r="7" spans="1:11">
      <c r="A7" s="7"/>
      <c r="B7" s="7"/>
      <c r="C7" s="7"/>
      <c r="D7" s="7"/>
      <c r="E7" s="7"/>
      <c r="F7" s="7"/>
      <c r="G7" s="7"/>
      <c r="H7" s="56">
        <v>1</v>
      </c>
      <c r="I7" s="56" t="str">
        <f>'REKOD PRESTASI MURID'!B12</f>
        <v>AHMAD ADLI BIN ALI</v>
      </c>
      <c r="J7" s="56" t="str">
        <f t="shared" ref="J7:J24" si="0">IF(I7=0,"",H7&amp;"  "&amp;I7)</f>
        <v>1  AHMAD ADLI BIN ALI</v>
      </c>
      <c r="K7" s="1">
        <f>'REKOD PRESTASI MURID'!AI12</f>
        <v>2</v>
      </c>
    </row>
    <row r="8" spans="1:11">
      <c r="A8" s="7"/>
      <c r="B8" s="218" t="s">
        <v>16</v>
      </c>
      <c r="C8" s="219"/>
      <c r="D8" s="57" t="str">
        <f>VLOOKUP($I$6,H7:J69,2)</f>
        <v>AHMAD ADLI BIN ALI</v>
      </c>
      <c r="E8" s="58"/>
      <c r="F8" s="18"/>
      <c r="G8" s="7"/>
      <c r="H8" s="56">
        <v>2</v>
      </c>
      <c r="I8" s="56" t="str">
        <f>'REKOD PRESTASI MURID'!B13</f>
        <v>AHMAD ISWAZIR BIN KAMARUDDIN ALI</v>
      </c>
      <c r="J8" s="56" t="str">
        <f t="shared" si="0"/>
        <v>2  AHMAD ISWAZIR BIN KAMARUDDIN ALI</v>
      </c>
      <c r="K8" s="1" t="str">
        <f>'REKOD PRESTASI MURID'!J6</f>
        <v>Pentaksiran Pertengahan Tahun</v>
      </c>
    </row>
    <row r="9" spans="1:11">
      <c r="A9" s="7"/>
      <c r="B9" s="221" t="s">
        <v>17</v>
      </c>
      <c r="C9" s="222"/>
      <c r="D9" s="61">
        <f>VLOOKUP($I$6,'REKOD PRESTASI MURID'!$A$12:$D$65,3)</f>
        <v>40307162521</v>
      </c>
      <c r="E9" s="62"/>
      <c r="F9" s="18"/>
      <c r="G9" s="7"/>
      <c r="H9" s="56">
        <v>3</v>
      </c>
      <c r="I9" s="56" t="str">
        <f>'REKOD PRESTASI MURID'!B14</f>
        <v>ARINA ARISSA BINTI MUSA</v>
      </c>
      <c r="J9" s="56" t="str">
        <f t="shared" si="0"/>
        <v>3  ARINA ARISSA BINTI MUSA</v>
      </c>
      <c r="K9" s="1" t="str">
        <f>'REKOD PRESTASI MURID'!J7</f>
        <v>Pentaksiran Akhir tahun</v>
      </c>
    </row>
    <row r="10" spans="1:11">
      <c r="A10" s="7"/>
      <c r="B10" s="221" t="s">
        <v>18</v>
      </c>
      <c r="C10" s="222"/>
      <c r="D10" s="63" t="str">
        <f>VLOOKUP($I$6,'REKOD PRESTASI MURID'!$A$12:$D$65,4)</f>
        <v>L</v>
      </c>
      <c r="E10" s="64"/>
      <c r="F10" s="18"/>
      <c r="G10" s="7"/>
      <c r="H10" s="56">
        <v>4</v>
      </c>
      <c r="I10" s="56" t="str">
        <f>'REKOD PRESTASI MURID'!B15</f>
        <v>AZALI BIN MOHD GHAZI</v>
      </c>
      <c r="J10" s="56" t="str">
        <f t="shared" si="0"/>
        <v>4  AZALI BIN MOHD GHAZI</v>
      </c>
    </row>
    <row r="11" spans="1:11">
      <c r="A11" s="7"/>
      <c r="B11" s="221" t="s">
        <v>19</v>
      </c>
      <c r="C11" s="222"/>
      <c r="D11" s="63" t="str">
        <f>'REKOD PRESTASI MURID'!D7</f>
        <v>5 AGRO</v>
      </c>
      <c r="E11" s="64"/>
      <c r="F11" s="18"/>
      <c r="G11" s="7"/>
      <c r="H11" s="56">
        <v>5</v>
      </c>
      <c r="I11" s="56" t="str">
        <f>'REKOD PRESTASI MURID'!B16</f>
        <v>AZWAN BIN MUSAHAR</v>
      </c>
      <c r="J11" s="56" t="str">
        <f t="shared" si="0"/>
        <v>5  AZWAN BIN MUSAHAR</v>
      </c>
    </row>
    <row r="12" spans="1:11">
      <c r="A12" s="7"/>
      <c r="B12" s="59" t="s">
        <v>20</v>
      </c>
      <c r="C12" s="60"/>
      <c r="D12" s="63" t="str">
        <f>'REKOD PRESTASI MURID'!$D$6</f>
        <v>EN. AHMAD HASHIM MOKTAR</v>
      </c>
      <c r="E12" s="64"/>
      <c r="F12" s="18"/>
      <c r="G12" s="7"/>
      <c r="H12" s="56">
        <v>6</v>
      </c>
      <c r="I12" s="56" t="str">
        <f>'REKOD PRESTASI MURID'!B17</f>
        <v>CHAN KOK MENG</v>
      </c>
      <c r="J12" s="56" t="str">
        <f t="shared" si="0"/>
        <v>6  CHAN KOK MENG</v>
      </c>
      <c r="K12" s="89"/>
    </row>
    <row r="13" spans="1:11">
      <c r="A13" s="7"/>
      <c r="B13" s="223" t="s">
        <v>21</v>
      </c>
      <c r="C13" s="224"/>
      <c r="D13" s="148">
        <f>B4</f>
        <v>43010</v>
      </c>
      <c r="E13" s="65"/>
      <c r="F13" s="18"/>
      <c r="G13" s="7"/>
      <c r="H13" s="56">
        <v>7</v>
      </c>
      <c r="I13" s="56" t="str">
        <f>'REKOD PRESTASI MURID'!B18</f>
        <v>CHONG WEY LOON</v>
      </c>
      <c r="J13" s="56" t="str">
        <f t="shared" si="0"/>
        <v>7  CHONG WEY LOON</v>
      </c>
    </row>
    <row r="14" spans="1:11">
      <c r="A14" s="7"/>
      <c r="B14" s="18"/>
      <c r="C14" s="18"/>
      <c r="D14" s="18"/>
      <c r="E14" s="66"/>
      <c r="F14" s="18"/>
      <c r="G14" s="7"/>
      <c r="H14" s="56">
        <v>8</v>
      </c>
      <c r="I14" s="56" t="str">
        <f>'REKOD PRESTASI MURID'!B19</f>
        <v>DANIAL IRISH BIN DANIAL RUDIN</v>
      </c>
      <c r="J14" s="56" t="str">
        <f t="shared" si="0"/>
        <v>8  DANIAL IRISH BIN DANIAL RUDIN</v>
      </c>
    </row>
    <row r="15" spans="1:11" ht="22.5" customHeight="1">
      <c r="A15" s="7"/>
      <c r="B15" s="234" t="s">
        <v>22</v>
      </c>
      <c r="C15" s="234"/>
      <c r="D15" s="234"/>
      <c r="E15" s="227">
        <f>IF(K7=1,"",VLOOKUP($I$6,'REKOD PRESTASI MURID'!$A$12:$AD$65,30))</f>
        <v>6</v>
      </c>
      <c r="F15" s="232" t="str">
        <f>UPPER(IF(K7=1,K8,K9))</f>
        <v>PENTAKSIRAN AKHIR TAHUN</v>
      </c>
      <c r="G15" s="7"/>
      <c r="H15" s="56">
        <v>9</v>
      </c>
      <c r="I15" s="56" t="str">
        <f>'REKOD PRESTASI MURID'!B20</f>
        <v>FARIDAH BINTI RAMLAN</v>
      </c>
      <c r="J15" s="56" t="str">
        <f t="shared" si="0"/>
        <v>9  FARIDAH BINTI RAMLAN</v>
      </c>
    </row>
    <row r="16" spans="1:11" ht="22.5" customHeight="1">
      <c r="A16" s="7"/>
      <c r="B16" s="235"/>
      <c r="C16" s="235"/>
      <c r="D16" s="235"/>
      <c r="E16" s="227"/>
      <c r="F16" s="233"/>
      <c r="G16" s="7"/>
      <c r="H16" s="56">
        <v>10</v>
      </c>
      <c r="I16" s="56" t="str">
        <f>'REKOD PRESTASI MURID'!B21</f>
        <v>HAFIZ BIN BAHAROM</v>
      </c>
      <c r="J16" s="56" t="str">
        <f t="shared" si="0"/>
        <v>10  HAFIZ BIN BAHAROM</v>
      </c>
    </row>
    <row r="17" spans="1:10" ht="99.75" customHeight="1">
      <c r="A17" s="7"/>
      <c r="B17" s="225" t="s">
        <v>23</v>
      </c>
      <c r="C17" s="225"/>
      <c r="D17" s="226"/>
      <c r="E17" s="228" t="str">
        <f>IF(E15="","Tahap Penguasaan Keseluruhan hanya dilaporkan pada pentaksiran akhir tahun sahaja",VLOOKUP(E15,'DATA PERNYATAAN TAHAP PGUASAAN '!A204:B209,2))</f>
        <v>Murid mampu mencipta idea baru yang kreatif dan inovatif, berkeupayaan untuk membuat keputusan, berkomunikasi secara berkesan dan menjadi contoh</v>
      </c>
      <c r="F17" s="229"/>
      <c r="G17" s="7"/>
      <c r="H17" s="56">
        <v>11</v>
      </c>
      <c r="I17" s="56" t="str">
        <f>'REKOD PRESTASI MURID'!B22</f>
        <v>HALIM BIN HARUN</v>
      </c>
      <c r="J17" s="56" t="str">
        <f t="shared" si="0"/>
        <v>11  HALIM BIN HARUN</v>
      </c>
    </row>
    <row r="18" spans="1:10">
      <c r="A18" s="7"/>
      <c r="B18" s="6"/>
      <c r="C18" s="6"/>
      <c r="D18" s="6"/>
      <c r="E18" s="6"/>
      <c r="F18" s="6"/>
      <c r="G18" s="7"/>
      <c r="H18" s="56">
        <v>12</v>
      </c>
      <c r="I18" s="56" t="str">
        <f>'REKOD PRESTASI MURID'!B23</f>
        <v>HARLENI  BINTI  ARIF</v>
      </c>
      <c r="J18" s="56" t="str">
        <f t="shared" si="0"/>
        <v>12  HARLENI  BINTI  ARIF</v>
      </c>
    </row>
    <row r="19" spans="1:10" ht="40.5" customHeight="1">
      <c r="A19" s="7"/>
      <c r="B19" s="230" t="s">
        <v>4</v>
      </c>
      <c r="C19" s="230"/>
      <c r="D19" s="67" t="s">
        <v>24</v>
      </c>
      <c r="E19" s="68" t="s">
        <v>25</v>
      </c>
      <c r="F19" s="69" t="s">
        <v>26</v>
      </c>
      <c r="G19" s="7"/>
      <c r="H19" s="56">
        <v>13</v>
      </c>
      <c r="I19" s="56" t="str">
        <f>'REKOD PRESTASI MURID'!B24</f>
        <v>HARLINA BINTI SARIP</v>
      </c>
      <c r="J19" s="56" t="str">
        <f t="shared" si="0"/>
        <v>13  HARLINA BINTI SARIP</v>
      </c>
    </row>
    <row r="20" spans="1:10" ht="41.25" customHeight="1">
      <c r="A20" s="7"/>
      <c r="B20" s="236" t="str">
        <f>B6</f>
        <v>PERTANIAN</v>
      </c>
      <c r="C20" s="237"/>
      <c r="D20" s="70">
        <f>'REKOD PRESTASI MURID'!$E$11</f>
        <v>3.1</v>
      </c>
      <c r="E20" s="71">
        <f>VLOOKUP($I$6,'REKOD PRESTASI MURID'!$A$12:$AD$65,5)</f>
        <v>5</v>
      </c>
      <c r="F20" s="72" t="str">
        <f>VLOOKUP(E20,'DATA PERNYATAAN TAHAP PGUASAAN '!A4:B9,2)</f>
        <v>Menilai rekabentuk struktur dalaman dan luaran tumbuhan.</v>
      </c>
      <c r="G20" s="7"/>
      <c r="H20" s="56">
        <v>14</v>
      </c>
      <c r="I20" s="56" t="str">
        <f>'REKOD PRESTASI MURID'!B25</f>
        <v>HAYATI BINTI MUSA</v>
      </c>
      <c r="J20" s="56" t="str">
        <f t="shared" si="0"/>
        <v>14  HAYATI BINTI MUSA</v>
      </c>
    </row>
    <row r="21" spans="1:10" ht="41.25" customHeight="1">
      <c r="A21" s="7"/>
      <c r="B21" s="238"/>
      <c r="C21" s="239"/>
      <c r="D21" s="70">
        <f>'REKOD PRESTASI MURID'!$F$11</f>
        <v>3.2</v>
      </c>
      <c r="E21" s="71">
        <f>VLOOKUP($I$6,'REKOD PRESTASI MURID'!$A$12:$AD$65,6)</f>
        <v>4</v>
      </c>
      <c r="F21" s="72" t="str">
        <f>VLOOKUP(E21,'DATA PERNYATAAN TAHAP PGUASAAN '!A12:B17,2)</f>
        <v>Menganalisis hubungkait fotosintesis dengan respirasi, penyerapan, translokasi dan transpirasi</v>
      </c>
      <c r="G21" s="7"/>
      <c r="H21" s="56">
        <v>15</v>
      </c>
      <c r="I21" s="56" t="str">
        <f>'REKOD PRESTASI MURID'!B26</f>
        <v>IRWAN HASHIM BIN MOHD SUHAILY</v>
      </c>
      <c r="J21" s="56" t="str">
        <f t="shared" si="0"/>
        <v>15  IRWAN HASHIM BIN MOHD SUHAILY</v>
      </c>
    </row>
    <row r="22" spans="1:10" ht="41.25" customHeight="1">
      <c r="A22" s="7"/>
      <c r="B22" s="238"/>
      <c r="C22" s="239"/>
      <c r="D22" s="70">
        <f>'REKOD PRESTASI MURID'!$G$11</f>
        <v>4.0999999999999996</v>
      </c>
      <c r="E22" s="71">
        <f>VLOOKUP($I$6,'REKOD PRESTASI MURID'!$A$12:$AD$65,7)</f>
        <v>5</v>
      </c>
      <c r="F22" s="72" t="str">
        <f>VLOOKUP(E22,'DATA PERNYATAAN TAHAP PGUASAAN '!A20:B25,2)</f>
        <v>Menilai beberapa rekabentuk penanaman secara hidroponik, fertigasi dan aeroponik</v>
      </c>
      <c r="G22" s="7"/>
      <c r="H22" s="56">
        <v>16</v>
      </c>
      <c r="I22" s="56" t="str">
        <f>'REKOD PRESTASI MURID'!B27</f>
        <v>ISMAIL ALIFF BIN AZIZ</v>
      </c>
      <c r="J22" s="56" t="str">
        <f t="shared" si="0"/>
        <v>16  ISMAIL ALIFF BIN AZIZ</v>
      </c>
    </row>
    <row r="23" spans="1:10" ht="41.25" customHeight="1">
      <c r="A23" s="7"/>
      <c r="B23" s="238"/>
      <c r="C23" s="239"/>
      <c r="D23" s="70">
        <f>'REKOD PRESTASI MURID'!$H$11</f>
        <v>4.2</v>
      </c>
      <c r="E23" s="71">
        <f>VLOOKUP($I$6,'REKOD PRESTASI MURID'!$A$12:$AD$65,8)</f>
        <v>4</v>
      </c>
      <c r="F23" s="72" t="str">
        <f>VLOOKUP(E23,'DATA PERNYATAAN TAHAP PGUASAAN '!A28:B33,2)</f>
        <v>Menganalisis keberkesanan satu kaedah pengawalan perosak tanaman dengan mana-mana kaedah yang lain.</v>
      </c>
      <c r="G23" s="7"/>
      <c r="H23" s="56">
        <v>17</v>
      </c>
      <c r="I23" s="56" t="str">
        <f>'REKOD PRESTASI MURID'!B28</f>
        <v>JAMIL BIN JAMALUDIN</v>
      </c>
      <c r="J23" s="56" t="str">
        <f t="shared" si="0"/>
        <v>17  JAMIL BIN JAMALUDIN</v>
      </c>
    </row>
    <row r="24" spans="1:10" ht="41.25" customHeight="1">
      <c r="A24" s="7"/>
      <c r="B24" s="238"/>
      <c r="C24" s="239"/>
      <c r="D24" s="70">
        <f>'REKOD PRESTASI MURID'!$I$11</f>
        <v>4.3</v>
      </c>
      <c r="E24" s="71">
        <f>VLOOKUP($I$6,'REKOD PRESTASI MURID'!$A$12:$AD$65,9)</f>
        <v>4</v>
      </c>
      <c r="F24" s="72" t="str">
        <f>VLOOKUP(E24,'DATA PERNYATAAN TAHAP PGUASAAN '!A36:B41,2)</f>
        <v>Menganalisis kualiti hasil tanaman di tempat penyimpanan</v>
      </c>
      <c r="G24" s="7"/>
      <c r="H24" s="56">
        <v>18</v>
      </c>
      <c r="I24" s="56" t="str">
        <f>'REKOD PRESTASI MURID'!B29</f>
        <v>KAMARIAH BINTI YASSIN</v>
      </c>
      <c r="J24" s="56" t="str">
        <f t="shared" si="0"/>
        <v>18  KAMARIAH BINTI YASSIN</v>
      </c>
    </row>
    <row r="25" spans="1:10" ht="41.25" customHeight="1">
      <c r="A25" s="7"/>
      <c r="B25" s="238"/>
      <c r="C25" s="239"/>
      <c r="D25" s="70">
        <f>'REKOD PRESTASI MURID'!$J$11</f>
        <v>4.4000000000000004</v>
      </c>
      <c r="E25" s="71">
        <f>VLOOKUP($I$6,'REKOD PRESTASI MURID'!$A$12:$AD$65,10)</f>
        <v>4</v>
      </c>
      <c r="F25" s="72" t="str">
        <f>VLOOKUP(E25,'DATA PERNYATAAN TAHAP PGUASAAN '!A44:B49,2)</f>
        <v>Menganalisis perbezaan harga semasa tanaman dengan harga pada musim perayaan, bandar dan luar bandar</v>
      </c>
      <c r="G25" s="7"/>
      <c r="H25" s="56">
        <v>19</v>
      </c>
      <c r="I25" s="56" t="str">
        <f>'REKOD PRESTASI MURID'!B30</f>
        <v>KARIM DANISH BIN ABU BAKAR</v>
      </c>
      <c r="J25" s="56" t="str">
        <f t="shared" ref="J25:J30" si="1">IF(I25=0,"",H25&amp;"  "&amp;I25)</f>
        <v>19  KARIM DANISH BIN ABU BAKAR</v>
      </c>
    </row>
    <row r="26" spans="1:10" ht="41.25" customHeight="1">
      <c r="A26" s="7"/>
      <c r="B26" s="240"/>
      <c r="C26" s="241"/>
      <c r="D26" s="70">
        <f>'REKOD PRESTASI MURID'!$K$11</f>
        <v>4.5</v>
      </c>
      <c r="E26" s="71">
        <f>VLOOKUP($I$6,'REKOD PRESTASI MURID'!$A$12:$AD$65,11)</f>
        <v>2</v>
      </c>
      <c r="F26" s="72" t="str">
        <f>VLOOKUP(E26,'DATA PERNYATAAN TAHAP PGUASAAN '!A52:B57,2)</f>
        <v>Menjelaskan butiran yang digunakan untuk menghitung modal permulaan, modal akhir dan penyata untung rugi</v>
      </c>
      <c r="G26" s="7"/>
      <c r="H26" s="56">
        <v>20</v>
      </c>
      <c r="I26" s="56" t="str">
        <f>'REKOD PRESTASI MURID'!B31</f>
        <v>KHARIL YUSRI BIN TAHUR</v>
      </c>
      <c r="J26" s="56" t="str">
        <f t="shared" si="1"/>
        <v>20  KHARIL YUSRI BIN TAHUR</v>
      </c>
    </row>
    <row r="27" spans="1:10" ht="41.25" hidden="1" customHeight="1">
      <c r="A27" s="7"/>
      <c r="B27" s="201"/>
      <c r="C27" s="201"/>
      <c r="D27" s="70">
        <f>'REKOD PRESTASI MURID'!$L$11</f>
        <v>0</v>
      </c>
      <c r="E27" s="71">
        <f>VLOOKUP($I$6,'REKOD PRESTASI MURID'!$A$12:$AD$65,12)</f>
        <v>0</v>
      </c>
      <c r="F27" s="72" t="e">
        <f>VLOOKUP(E27,'DATA PERNYATAAN TAHAP PGUASAAN '!A60:B65,2)</f>
        <v>#N/A</v>
      </c>
      <c r="G27" s="7"/>
      <c r="H27" s="56">
        <v>21</v>
      </c>
      <c r="I27" s="56" t="str">
        <f>'REKOD PRESTASI MURID'!B32</f>
        <v xml:space="preserve">LAILATUL QARI BINTI KARIM </v>
      </c>
      <c r="J27" s="56" t="str">
        <f t="shared" si="1"/>
        <v xml:space="preserve">21  LAILATUL QARI BINTI KARIM </v>
      </c>
    </row>
    <row r="28" spans="1:10" ht="41.25" hidden="1" customHeight="1">
      <c r="A28" s="7"/>
      <c r="B28" s="201"/>
      <c r="C28" s="201"/>
      <c r="D28" s="70">
        <f>'REKOD PRESTASI MURID'!$M$11</f>
        <v>0</v>
      </c>
      <c r="E28" s="71">
        <f>VLOOKUP($I$6,'REKOD PRESTASI MURID'!$A$12:$AD$65,13)</f>
        <v>0</v>
      </c>
      <c r="F28" s="72" t="e">
        <f>VLOOKUP(E28,'DATA PERNYATAAN TAHAP PGUASAAN '!A68:B73,2)</f>
        <v>#N/A</v>
      </c>
      <c r="G28" s="7"/>
      <c r="H28" s="56">
        <v>22</v>
      </c>
      <c r="I28" s="56" t="str">
        <f>'REKOD PRESTASI MURID'!B33</f>
        <v>LIZA BINTI OTHMAN</v>
      </c>
      <c r="J28" s="56" t="str">
        <f t="shared" si="1"/>
        <v>22  LIZA BINTI OTHMAN</v>
      </c>
    </row>
    <row r="29" spans="1:10" ht="41.25" hidden="1" customHeight="1">
      <c r="A29" s="7"/>
      <c r="B29" s="201"/>
      <c r="C29" s="201"/>
      <c r="D29" s="70">
        <f>'REKOD PRESTASI MURID'!$N$11</f>
        <v>0</v>
      </c>
      <c r="E29" s="71">
        <f>VLOOKUP($I$6,'REKOD PRESTASI MURID'!$A$12:$AD$65,14)</f>
        <v>0</v>
      </c>
      <c r="F29" s="72" t="e">
        <f>VLOOKUP(E29,'DATA PERNYATAAN TAHAP PGUASAAN '!A76:B81,2)</f>
        <v>#N/A</v>
      </c>
      <c r="G29" s="7"/>
      <c r="H29" s="56">
        <v>23</v>
      </c>
      <c r="I29" s="56" t="str">
        <f>'REKOD PRESTASI MURID'!B34</f>
        <v>MOHD ESWARAN BIN EZWAN</v>
      </c>
      <c r="J29" s="56" t="str">
        <f t="shared" si="1"/>
        <v>23  MOHD ESWARAN BIN EZWAN</v>
      </c>
    </row>
    <row r="30" spans="1:10" hidden="1">
      <c r="A30" s="7"/>
      <c r="B30" s="170"/>
      <c r="C30" s="171"/>
      <c r="D30" s="70">
        <f>'REKOD PRESTASI MURID'!$O$11</f>
        <v>0</v>
      </c>
      <c r="E30" s="71">
        <f>VLOOKUP($I$6,'REKOD PRESTASI MURID'!$A$12:$AD$65,15)</f>
        <v>0</v>
      </c>
      <c r="F30" s="72" t="e">
        <f>VLOOKUP(E30,'DATA PERNYATAAN TAHAP PGUASAAN '!A84:B89,2)</f>
        <v>#N/A</v>
      </c>
      <c r="G30" s="7"/>
      <c r="H30" s="56">
        <v>24</v>
      </c>
      <c r="I30" s="56" t="str">
        <f>'REKOD PRESTASI MURID'!B35</f>
        <v>MOHD SHAZA BIN ABD. JALIL</v>
      </c>
      <c r="J30" s="56" t="str">
        <f t="shared" si="1"/>
        <v>24  MOHD SHAZA BIN ABD. JALIL</v>
      </c>
    </row>
    <row r="31" spans="1:10" hidden="1">
      <c r="A31" s="7"/>
      <c r="B31" s="168"/>
      <c r="C31" s="169"/>
      <c r="D31" s="70">
        <f>'REKOD PRESTASI MURID'!$P$11</f>
        <v>0</v>
      </c>
      <c r="E31" s="71">
        <f>VLOOKUP($I$6,'REKOD PRESTASI MURID'!$A$12:$AD$65,16)</f>
        <v>0</v>
      </c>
      <c r="F31" s="72" t="e">
        <f>VLOOKUP(E31,'DATA PERNYATAAN TAHAP PGUASAAN '!A92:B97,2)</f>
        <v>#N/A</v>
      </c>
      <c r="G31" s="7"/>
      <c r="H31" s="56">
        <v>25</v>
      </c>
      <c r="I31" s="56" t="str">
        <f>'REKOD PRESTASI MURID'!B36</f>
        <v>MUHD. NIZAM BIN KARIM JUNIOR</v>
      </c>
      <c r="J31" s="56" t="str">
        <f t="shared" ref="J31:J63" si="2">IF(I31=0,"",H31&amp;"  "&amp;I31)</f>
        <v>25  MUHD. NIZAM BIN KARIM JUNIOR</v>
      </c>
    </row>
    <row r="32" spans="1:10" hidden="1">
      <c r="A32" s="7"/>
      <c r="B32" s="73"/>
      <c r="C32" s="74"/>
      <c r="D32" s="70">
        <f>'REKOD PRESTASI MURID'!Q$11</f>
        <v>0</v>
      </c>
      <c r="E32" s="71">
        <f>VLOOKUP($I$6,'REKOD PRESTASI MURID'!$A$12:$AD$65,17)</f>
        <v>0</v>
      </c>
      <c r="F32" s="72" t="e">
        <f>VLOOKUP(E32,'DATA PERNYATAAN TAHAP PGUASAAN '!A100:B105,2)</f>
        <v>#N/A</v>
      </c>
      <c r="G32" s="7"/>
      <c r="H32" s="56">
        <v>26</v>
      </c>
      <c r="I32" s="56" t="str">
        <f>'REKOD PRESTASI MURID'!B37</f>
        <v>NADIA BINTI HASHIM</v>
      </c>
      <c r="J32" s="56" t="str">
        <f t="shared" si="2"/>
        <v>26  NADIA BINTI HASHIM</v>
      </c>
    </row>
    <row r="33" spans="1:10" hidden="1">
      <c r="A33" s="7"/>
      <c r="B33" s="73"/>
      <c r="C33" s="74"/>
      <c r="D33" s="70">
        <f>'REKOD PRESTASI MURID'!$R$11</f>
        <v>0</v>
      </c>
      <c r="E33" s="71">
        <f>VLOOKUP($I$6,'REKOD PRESTASI MURID'!$A$12:$AD$65,18)</f>
        <v>0</v>
      </c>
      <c r="F33" s="72" t="e">
        <f>VLOOKUP(E33,'DATA PERNYATAAN TAHAP PGUASAAN '!A108:B113,2)</f>
        <v>#N/A</v>
      </c>
      <c r="G33" s="7"/>
      <c r="H33" s="56">
        <v>27</v>
      </c>
      <c r="I33" s="56" t="str">
        <f>'REKOD PRESTASI MURID'!B38</f>
        <v>NAGENDRAN A/L MAGENDREN</v>
      </c>
      <c r="J33" s="56" t="str">
        <f t="shared" si="2"/>
        <v>27  NAGENDRAN A/L MAGENDREN</v>
      </c>
    </row>
    <row r="34" spans="1:10" hidden="1">
      <c r="A34" s="7"/>
      <c r="B34" s="73"/>
      <c r="C34" s="74"/>
      <c r="D34" s="70">
        <f>'REKOD PRESTASI MURID'!$S$11</f>
        <v>0</v>
      </c>
      <c r="E34" s="71">
        <f>VLOOKUP($I$6,'REKOD PRESTASI MURID'!$A$12:$AD$65,19)</f>
        <v>0</v>
      </c>
      <c r="F34" s="72" t="e">
        <f>VLOOKUP(E34,'DATA PERNYATAAN TAHAP PGUASAAN '!A116:B121,2)</f>
        <v>#N/A</v>
      </c>
      <c r="G34" s="7"/>
      <c r="H34" s="56">
        <v>28</v>
      </c>
      <c r="I34" s="56" t="str">
        <f>'REKOD PRESTASI MURID'!B39</f>
        <v>NAWI BIN RAZMAN</v>
      </c>
      <c r="J34" s="56" t="str">
        <f t="shared" si="2"/>
        <v>28  NAWI BIN RAZMAN</v>
      </c>
    </row>
    <row r="35" spans="1:10" hidden="1">
      <c r="A35" s="7"/>
      <c r="B35" s="73"/>
      <c r="C35" s="74"/>
      <c r="D35" s="70">
        <f>'REKOD PRESTASI MURID'!$T$11</f>
        <v>0</v>
      </c>
      <c r="E35" s="71">
        <f>VLOOKUP($I$6,'REKOD PRESTASI MURID'!$A$12:$AD$65,20)</f>
        <v>0</v>
      </c>
      <c r="F35" s="72" t="e">
        <f>VLOOKUP(E35,'DATA PERNYATAAN TAHAP PGUASAAN '!A124:B129,2)</f>
        <v>#N/A</v>
      </c>
      <c r="G35" s="7"/>
      <c r="H35" s="56">
        <v>29</v>
      </c>
      <c r="I35" s="56" t="str">
        <f>'REKOD PRESTASI MURID'!B40</f>
        <v>NINA QISTINA BINTI BAHAR</v>
      </c>
      <c r="J35" s="56" t="str">
        <f t="shared" si="2"/>
        <v>29  NINA QISTINA BINTI BAHAR</v>
      </c>
    </row>
    <row r="36" spans="1:10" hidden="1">
      <c r="A36" s="7"/>
      <c r="B36" s="73"/>
      <c r="C36" s="74"/>
      <c r="D36" s="70">
        <f>'REKOD PRESTASI MURID'!$U$11</f>
        <v>0</v>
      </c>
      <c r="E36" s="71">
        <f>VLOOKUP($I$6,'REKOD PRESTASI MURID'!$A$12:$AD$65,21)</f>
        <v>0</v>
      </c>
      <c r="F36" s="72" t="e">
        <f>VLOOKUP(E36,'DATA PERNYATAAN TAHAP PGUASAAN '!A132:B137,2)</f>
        <v>#N/A</v>
      </c>
      <c r="G36" s="7"/>
      <c r="H36" s="56">
        <v>30</v>
      </c>
      <c r="I36" s="56" t="str">
        <f>'REKOD PRESTASI MURID'!B41</f>
        <v>NUR QURSIAH BINTI HARIS</v>
      </c>
      <c r="J36" s="56" t="str">
        <f t="shared" si="2"/>
        <v>30  NUR QURSIAH BINTI HARIS</v>
      </c>
    </row>
    <row r="37" spans="1:10" hidden="1">
      <c r="A37" s="7"/>
      <c r="B37" s="73"/>
      <c r="C37" s="74"/>
      <c r="D37" s="70">
        <f>'REKOD PRESTASI MURID'!$V$11</f>
        <v>0</v>
      </c>
      <c r="E37" s="71">
        <f>VLOOKUP($I$6,'REKOD PRESTASI MURID'!$A$12:$AD$65,22)</f>
        <v>0</v>
      </c>
      <c r="F37" s="72" t="e">
        <f>VLOOKUP(E37,'DATA PERNYATAAN TAHAP PGUASAAN '!A140:B145,2)</f>
        <v>#N/A</v>
      </c>
      <c r="G37" s="7"/>
      <c r="H37" s="56">
        <v>31</v>
      </c>
      <c r="I37" s="56">
        <f>'REKOD PRESTASI MURID'!B42</f>
        <v>0</v>
      </c>
      <c r="J37" s="56" t="str">
        <f t="shared" si="2"/>
        <v/>
      </c>
    </row>
    <row r="38" spans="1:10" hidden="1">
      <c r="A38" s="7"/>
      <c r="B38" s="73"/>
      <c r="C38" s="74"/>
      <c r="D38" s="70">
        <f>'REKOD PRESTASI MURID'!$W$11</f>
        <v>0</v>
      </c>
      <c r="E38" s="71">
        <f>VLOOKUP($I$6,'REKOD PRESTASI MURID'!$A$12:$AD$65,23)</f>
        <v>0</v>
      </c>
      <c r="F38" s="72" t="e">
        <f>VLOOKUP(E38,'DATA PERNYATAAN TAHAP PGUASAAN '!A148:B153,2)</f>
        <v>#N/A</v>
      </c>
      <c r="G38" s="7"/>
      <c r="H38" s="56">
        <v>32</v>
      </c>
      <c r="I38" s="56">
        <f>'REKOD PRESTASI MURID'!B43</f>
        <v>0</v>
      </c>
      <c r="J38" s="56" t="str">
        <f t="shared" si="2"/>
        <v/>
      </c>
    </row>
    <row r="39" spans="1:10" hidden="1">
      <c r="A39" s="7"/>
      <c r="B39" s="73"/>
      <c r="C39" s="74"/>
      <c r="D39" s="70">
        <f>'REKOD PRESTASI MURID'!$X$11</f>
        <v>0</v>
      </c>
      <c r="E39" s="71">
        <f>VLOOKUP($I$6,'REKOD PRESTASI MURID'!$A$12:$AD$65,24)</f>
        <v>0</v>
      </c>
      <c r="F39" s="72" t="e">
        <f>VLOOKUP(E39,'DATA PERNYATAAN TAHAP PGUASAAN '!A156:B161,2)</f>
        <v>#N/A</v>
      </c>
      <c r="G39" s="7"/>
      <c r="H39" s="56">
        <v>33</v>
      </c>
      <c r="I39" s="56">
        <f>'REKOD PRESTASI MURID'!B44</f>
        <v>0</v>
      </c>
      <c r="J39" s="56" t="str">
        <f t="shared" si="2"/>
        <v/>
      </c>
    </row>
    <row r="40" spans="1:10" hidden="1">
      <c r="A40" s="7"/>
      <c r="B40" s="73"/>
      <c r="C40" s="74"/>
      <c r="D40" s="70">
        <f>'REKOD PRESTASI MURID'!$Y$11</f>
        <v>0</v>
      </c>
      <c r="E40" s="71">
        <f>VLOOKUP($I$6,'REKOD PRESTASI MURID'!$A$12:$AD$65,25)</f>
        <v>0</v>
      </c>
      <c r="F40" s="72" t="e">
        <f>VLOOKUP(E40,'DATA PERNYATAAN TAHAP PGUASAAN '!A164:B169,2)</f>
        <v>#N/A</v>
      </c>
      <c r="G40" s="7"/>
      <c r="H40" s="56">
        <v>34</v>
      </c>
      <c r="I40" s="56">
        <f>'REKOD PRESTASI MURID'!B45</f>
        <v>0</v>
      </c>
      <c r="J40" s="56" t="str">
        <f t="shared" si="2"/>
        <v/>
      </c>
    </row>
    <row r="41" spans="1:10" hidden="1">
      <c r="A41" s="7"/>
      <c r="B41" s="73"/>
      <c r="C41" s="74"/>
      <c r="D41" s="70">
        <f>'REKOD PRESTASI MURID'!$Z$11</f>
        <v>0</v>
      </c>
      <c r="E41" s="71">
        <f>VLOOKUP($I$6,'REKOD PRESTASI MURID'!$A$12:$AD$65,26)</f>
        <v>0</v>
      </c>
      <c r="F41" s="72" t="e">
        <f>VLOOKUP(E41,'DATA PERNYATAAN TAHAP PGUASAAN '!A172:B177,2)</f>
        <v>#N/A</v>
      </c>
      <c r="G41" s="7"/>
      <c r="H41" s="56">
        <v>35</v>
      </c>
      <c r="I41" s="56">
        <f>'REKOD PRESTASI MURID'!B46</f>
        <v>0</v>
      </c>
      <c r="J41" s="56" t="str">
        <f t="shared" si="2"/>
        <v/>
      </c>
    </row>
    <row r="42" spans="1:10" hidden="1">
      <c r="A42" s="7"/>
      <c r="B42" s="73"/>
      <c r="C42" s="74"/>
      <c r="D42" s="70">
        <f>'REKOD PRESTASI MURID'!$AA$11</f>
        <v>0</v>
      </c>
      <c r="E42" s="71">
        <f>VLOOKUP($I$6,'REKOD PRESTASI MURID'!$A$12:$AD$65,27)</f>
        <v>0</v>
      </c>
      <c r="F42" s="72" t="e">
        <f>VLOOKUP(E42,'DATA PERNYATAAN TAHAP PGUASAAN '!A180:B185,2)</f>
        <v>#N/A</v>
      </c>
      <c r="G42" s="7"/>
      <c r="H42" s="56">
        <v>36</v>
      </c>
      <c r="I42" s="56">
        <f>'REKOD PRESTASI MURID'!B47</f>
        <v>0</v>
      </c>
      <c r="J42" s="56" t="str">
        <f t="shared" si="2"/>
        <v/>
      </c>
    </row>
    <row r="43" spans="1:10" hidden="1">
      <c r="A43" s="7"/>
      <c r="B43" s="73"/>
      <c r="C43" s="74"/>
      <c r="D43" s="70">
        <f>'REKOD PRESTASI MURID'!$AB$11</f>
        <v>0</v>
      </c>
      <c r="E43" s="71">
        <f>VLOOKUP($I$6,'REKOD PRESTASI MURID'!$A$12:$AD$65,28)</f>
        <v>0</v>
      </c>
      <c r="F43" s="72" t="e">
        <f>VLOOKUP(E43,'DATA PERNYATAAN TAHAP PGUASAAN '!A188:B193,2)</f>
        <v>#N/A</v>
      </c>
      <c r="G43" s="7"/>
      <c r="H43" s="56">
        <v>37</v>
      </c>
      <c r="I43" s="56">
        <f>'REKOD PRESTASI MURID'!B48</f>
        <v>0</v>
      </c>
      <c r="J43" s="56" t="str">
        <f t="shared" si="2"/>
        <v/>
      </c>
    </row>
    <row r="44" spans="1:10" hidden="1">
      <c r="A44" s="7"/>
      <c r="B44" s="75"/>
      <c r="C44" s="76"/>
      <c r="D44" s="70">
        <f>'REKOD PRESTASI MURID'!$AC$11</f>
        <v>0</v>
      </c>
      <c r="E44" s="71">
        <f>VLOOKUP($I$6,'REKOD PRESTASI MURID'!$A$12:$AD$65,29)</f>
        <v>0</v>
      </c>
      <c r="F44" s="72" t="e">
        <f>VLOOKUP(E44,'DATA PERNYATAAN TAHAP PGUASAAN '!A196:B201,2)</f>
        <v>#N/A</v>
      </c>
      <c r="G44" s="7"/>
      <c r="H44" s="56">
        <v>38</v>
      </c>
      <c r="I44" s="56">
        <f>'REKOD PRESTASI MURID'!B49</f>
        <v>0</v>
      </c>
      <c r="J44" s="56" t="str">
        <f t="shared" si="2"/>
        <v/>
      </c>
    </row>
    <row r="45" spans="1:10" s="48" customFormat="1" ht="18">
      <c r="A45" s="7"/>
      <c r="B45" s="77"/>
      <c r="C45" s="77"/>
      <c r="D45" s="78"/>
      <c r="E45" s="79"/>
      <c r="F45" s="80"/>
      <c r="G45" s="7"/>
      <c r="H45" s="56">
        <v>39</v>
      </c>
      <c r="I45" s="56">
        <f>'REKOD PRESTASI MURID'!B50</f>
        <v>0</v>
      </c>
      <c r="J45" s="56" t="str">
        <f t="shared" si="2"/>
        <v/>
      </c>
    </row>
    <row r="46" spans="1:10" s="48" customFormat="1" ht="21.75" customHeight="1">
      <c r="A46" s="81"/>
      <c r="B46" s="82"/>
      <c r="C46" s="82"/>
      <c r="D46" s="83"/>
      <c r="E46" s="84"/>
      <c r="F46" s="85"/>
      <c r="G46" s="81"/>
      <c r="H46" s="56">
        <v>40</v>
      </c>
      <c r="I46" s="56">
        <f>'REKOD PRESTASI MURID'!B51</f>
        <v>0</v>
      </c>
      <c r="J46" s="56" t="str">
        <f t="shared" si="2"/>
        <v/>
      </c>
    </row>
    <row r="47" spans="1:10" s="48" customFormat="1" ht="21.75" customHeight="1">
      <c r="A47" s="81"/>
      <c r="B47" s="82"/>
      <c r="C47" s="82"/>
      <c r="D47" s="86" t="s">
        <v>27</v>
      </c>
      <c r="E47" s="231"/>
      <c r="F47" s="231"/>
      <c r="G47" s="81"/>
      <c r="H47" s="56">
        <v>41</v>
      </c>
      <c r="I47" s="56">
        <f>'REKOD PRESTASI MURID'!B52</f>
        <v>0</v>
      </c>
      <c r="J47" s="56" t="str">
        <f t="shared" si="2"/>
        <v/>
      </c>
    </row>
    <row r="48" spans="1:10" s="49" customFormat="1" ht="22.5" customHeight="1">
      <c r="A48" s="81"/>
      <c r="B48" s="87"/>
      <c r="C48" s="87"/>
      <c r="E48" s="220"/>
      <c r="F48" s="220"/>
      <c r="G48" s="81"/>
      <c r="H48" s="56">
        <v>42</v>
      </c>
      <c r="I48" s="56">
        <f>'REKOD PRESTASI MURID'!B53</f>
        <v>0</v>
      </c>
      <c r="J48" s="56" t="str">
        <f t="shared" si="2"/>
        <v/>
      </c>
    </row>
    <row r="49" spans="1:10" s="49" customFormat="1" ht="21" customHeight="1">
      <c r="A49" s="81"/>
      <c r="B49" s="87"/>
      <c r="C49" s="87"/>
      <c r="D49" s="86"/>
      <c r="E49" s="220"/>
      <c r="F49" s="220"/>
      <c r="G49" s="81"/>
      <c r="H49" s="56">
        <v>43</v>
      </c>
      <c r="I49" s="56">
        <f>'REKOD PRESTASI MURID'!B54</f>
        <v>0</v>
      </c>
      <c r="J49" s="56" t="str">
        <f t="shared" si="2"/>
        <v/>
      </c>
    </row>
    <row r="50" spans="1:10" s="49" customFormat="1">
      <c r="A50" s="81"/>
      <c r="B50" s="81"/>
      <c r="C50" s="81"/>
      <c r="D50" s="81"/>
      <c r="E50" s="81"/>
      <c r="F50" s="81"/>
      <c r="G50" s="81"/>
      <c r="H50" s="56">
        <v>44</v>
      </c>
      <c r="I50" s="56">
        <f>'REKOD PRESTASI MURID'!B55</f>
        <v>0</v>
      </c>
      <c r="J50" s="56" t="str">
        <f t="shared" si="2"/>
        <v/>
      </c>
    </row>
    <row r="51" spans="1:10">
      <c r="H51" s="56">
        <v>45</v>
      </c>
      <c r="I51" s="56">
        <f>'REKOD PRESTASI MURID'!B56</f>
        <v>0</v>
      </c>
      <c r="J51" s="56" t="str">
        <f t="shared" si="2"/>
        <v/>
      </c>
    </row>
    <row r="52" spans="1:10">
      <c r="H52" s="56">
        <v>46</v>
      </c>
      <c r="I52" s="56">
        <f>'REKOD PRESTASI MURID'!B57</f>
        <v>0</v>
      </c>
      <c r="J52" s="56" t="str">
        <f t="shared" si="2"/>
        <v/>
      </c>
    </row>
    <row r="53" spans="1:10">
      <c r="H53" s="56">
        <v>47</v>
      </c>
      <c r="I53" s="56">
        <f>'REKOD PRESTASI MURID'!B58</f>
        <v>0</v>
      </c>
      <c r="J53" s="56" t="str">
        <f t="shared" si="2"/>
        <v/>
      </c>
    </row>
    <row r="54" spans="1:10">
      <c r="H54" s="56">
        <v>48</v>
      </c>
      <c r="I54" s="56">
        <f>'REKOD PRESTASI MURID'!B59</f>
        <v>0</v>
      </c>
      <c r="J54" s="56" t="str">
        <f t="shared" si="2"/>
        <v/>
      </c>
    </row>
    <row r="55" spans="1:10">
      <c r="B55" s="48" t="s">
        <v>28</v>
      </c>
      <c r="F55" s="88" t="s">
        <v>28</v>
      </c>
      <c r="H55" s="56">
        <v>49</v>
      </c>
      <c r="I55" s="56">
        <f>'REKOD PRESTASI MURID'!B60</f>
        <v>0</v>
      </c>
      <c r="J55" s="56" t="str">
        <f t="shared" si="2"/>
        <v/>
      </c>
    </row>
    <row r="56" spans="1:10">
      <c r="B56" s="89" t="str">
        <f>'REKOD PRESTASI MURID'!$D$6</f>
        <v>EN. AHMAD HASHIM MOKTAR</v>
      </c>
      <c r="C56" s="89"/>
      <c r="D56" s="89"/>
      <c r="E56" s="89"/>
      <c r="F56" s="149" t="str">
        <f>'REKOD PRESTASI MURID'!B70</f>
        <v>PN. SALMIAH BT KAMARUDIN</v>
      </c>
      <c r="H56" s="56">
        <v>50</v>
      </c>
      <c r="I56" s="56">
        <f>'REKOD PRESTASI MURID'!B61</f>
        <v>0</v>
      </c>
      <c r="J56" s="56" t="str">
        <f t="shared" si="2"/>
        <v/>
      </c>
    </row>
    <row r="57" spans="1:10">
      <c r="B57" s="48" t="s">
        <v>29</v>
      </c>
      <c r="F57" s="88" t="str">
        <f>'REKOD PRESTASI MURID'!$B$71</f>
        <v>GURU BESAR</v>
      </c>
      <c r="H57" s="56">
        <v>51</v>
      </c>
      <c r="I57" s="56">
        <f>'REKOD PRESTASI MURID'!B62</f>
        <v>0</v>
      </c>
      <c r="J57" s="56" t="str">
        <f t="shared" si="2"/>
        <v/>
      </c>
    </row>
    <row r="58" spans="1:10">
      <c r="B58" s="48" t="str">
        <f>'REKOD PRESTASI MURID'!$B$72</f>
        <v>SMK TAMAN ANTARABANGSA</v>
      </c>
      <c r="F58" s="88" t="str">
        <f>'REKOD PRESTASI MURID'!$B$72</f>
        <v>SMK TAMAN ANTARABANGSA</v>
      </c>
      <c r="H58" s="56">
        <v>52</v>
      </c>
      <c r="I58" s="56">
        <f>'REKOD PRESTASI MURID'!B63</f>
        <v>0</v>
      </c>
      <c r="J58" s="56" t="str">
        <f t="shared" si="2"/>
        <v/>
      </c>
    </row>
    <row r="59" spans="1:10">
      <c r="B59" s="88"/>
      <c r="C59" s="88"/>
      <c r="D59" s="88"/>
      <c r="E59" s="88"/>
      <c r="H59" s="56">
        <v>53</v>
      </c>
      <c r="I59" s="56">
        <f>'REKOD PRESTASI MURID'!B64</f>
        <v>0</v>
      </c>
      <c r="J59" s="56" t="str">
        <f t="shared" si="2"/>
        <v/>
      </c>
    </row>
    <row r="60" spans="1:10">
      <c r="H60" s="56">
        <v>54</v>
      </c>
      <c r="I60" s="56">
        <f>'REKOD PRESTASI MURID'!B65</f>
        <v>0</v>
      </c>
      <c r="J60" s="56" t="str">
        <f t="shared" si="2"/>
        <v/>
      </c>
    </row>
    <row r="61" spans="1:10" s="48" customFormat="1">
      <c r="G61" s="90"/>
      <c r="H61" s="56">
        <v>55</v>
      </c>
      <c r="I61" s="56">
        <f>'REKOD PRESTASI MURID'!B66</f>
        <v>0</v>
      </c>
      <c r="J61" s="56" t="str">
        <f t="shared" si="2"/>
        <v/>
      </c>
    </row>
    <row r="62" spans="1:10" s="48" customFormat="1">
      <c r="G62" s="90"/>
      <c r="H62" s="56">
        <v>56</v>
      </c>
      <c r="I62" s="56">
        <f>'REKOD PRESTASI MURID'!B67</f>
        <v>0</v>
      </c>
      <c r="J62" s="56" t="str">
        <f t="shared" si="2"/>
        <v/>
      </c>
    </row>
    <row r="63" spans="1:10" s="48" customFormat="1">
      <c r="G63" s="90"/>
      <c r="H63" s="56">
        <v>57</v>
      </c>
      <c r="I63" s="56">
        <f>'REKOD PRESTASI MURID'!B68</f>
        <v>0</v>
      </c>
      <c r="J63" s="56" t="str">
        <f t="shared" si="2"/>
        <v/>
      </c>
    </row>
    <row r="64" spans="1:10" s="48" customFormat="1">
      <c r="G64" s="90"/>
      <c r="H64" s="56">
        <v>58</v>
      </c>
      <c r="I64" s="56"/>
      <c r="J64" s="56"/>
    </row>
    <row r="65" spans="4:10" s="48" customFormat="1">
      <c r="G65" s="90"/>
      <c r="H65" s="56">
        <v>59</v>
      </c>
      <c r="I65" s="56"/>
      <c r="J65" s="56"/>
    </row>
    <row r="66" spans="4:10" s="48" customFormat="1">
      <c r="D66" s="89"/>
      <c r="E66" s="89"/>
      <c r="G66" s="90"/>
      <c r="H66" s="56">
        <v>60</v>
      </c>
      <c r="I66" s="56"/>
      <c r="J66" s="56"/>
    </row>
    <row r="67" spans="4:10" s="48" customFormat="1">
      <c r="G67" s="90"/>
      <c r="H67" s="56">
        <v>61</v>
      </c>
      <c r="I67" s="56"/>
      <c r="J67" s="56"/>
    </row>
    <row r="68" spans="4:10" s="48" customFormat="1">
      <c r="G68" s="90"/>
      <c r="H68" s="56">
        <v>62</v>
      </c>
      <c r="I68" s="56"/>
      <c r="J68" s="56"/>
    </row>
    <row r="69" spans="4:10" s="48" customFormat="1">
      <c r="G69" s="90"/>
      <c r="H69" s="56">
        <v>63</v>
      </c>
      <c r="I69" s="56"/>
      <c r="J69" s="56"/>
    </row>
    <row r="70" spans="4:10" s="48" customFormat="1">
      <c r="G70" s="90"/>
      <c r="H70" s="56">
        <v>64</v>
      </c>
      <c r="I70" s="56"/>
      <c r="J70" s="56"/>
    </row>
    <row r="71" spans="4:10" s="48" customFormat="1">
      <c r="G71" s="90"/>
      <c r="H71" s="56">
        <v>65</v>
      </c>
      <c r="I71" s="56"/>
      <c r="J71" s="56"/>
    </row>
    <row r="72" spans="4:10" s="48" customFormat="1">
      <c r="G72" s="90"/>
      <c r="H72" s="56">
        <v>66</v>
      </c>
      <c r="I72" s="56"/>
      <c r="J72" s="56"/>
    </row>
    <row r="73" spans="4:10">
      <c r="H73" s="56">
        <v>67</v>
      </c>
      <c r="I73" s="56"/>
      <c r="J73" s="56"/>
    </row>
    <row r="74" spans="4:10">
      <c r="H74" s="56">
        <v>68</v>
      </c>
      <c r="I74" s="56"/>
      <c r="J74" s="56"/>
    </row>
    <row r="75" spans="4:10">
      <c r="H75" s="56">
        <v>69</v>
      </c>
      <c r="I75" s="56"/>
      <c r="J75" s="56"/>
    </row>
    <row r="76" spans="4:10">
      <c r="H76" s="93"/>
      <c r="I76" s="94"/>
      <c r="J76" s="48"/>
    </row>
    <row r="77" spans="4:10">
      <c r="H77" s="93"/>
      <c r="I77" s="94"/>
      <c r="J77" s="48"/>
    </row>
    <row r="78" spans="4:10">
      <c r="H78" s="93"/>
      <c r="I78" s="94"/>
      <c r="J78" s="48"/>
    </row>
    <row r="79" spans="4:10">
      <c r="H79" s="93"/>
      <c r="I79" s="94"/>
      <c r="J79" s="48"/>
    </row>
    <row r="80" spans="4:10">
      <c r="H80" s="93"/>
      <c r="I80" s="94"/>
      <c r="J80" s="48"/>
    </row>
    <row r="81" spans="8:10">
      <c r="H81" s="93"/>
      <c r="I81" s="94"/>
      <c r="J81" s="48"/>
    </row>
    <row r="82" spans="8:10">
      <c r="H82" s="93"/>
      <c r="I82" s="94"/>
      <c r="J82" s="48"/>
    </row>
    <row r="83" spans="8:10">
      <c r="H83" s="93"/>
      <c r="I83" s="94"/>
      <c r="J83" s="48"/>
    </row>
    <row r="84" spans="8:10">
      <c r="H84" s="93"/>
      <c r="I84" s="94"/>
      <c r="J84" s="48"/>
    </row>
    <row r="85" spans="8:10">
      <c r="H85" s="93"/>
      <c r="I85" s="94"/>
      <c r="J85" s="48"/>
    </row>
    <row r="86" spans="8:10">
      <c r="H86" s="93"/>
      <c r="I86" s="48"/>
      <c r="J86" s="48"/>
    </row>
    <row r="87" spans="8:10">
      <c r="H87" s="93"/>
      <c r="I87" s="48"/>
      <c r="J87" s="48"/>
    </row>
  </sheetData>
  <mergeCells count="20">
    <mergeCell ref="B1:F1"/>
    <mergeCell ref="B2:F2"/>
    <mergeCell ref="B3:F3"/>
    <mergeCell ref="B4:F4"/>
    <mergeCell ref="H4:J4"/>
    <mergeCell ref="B8:C8"/>
    <mergeCell ref="E49:F49"/>
    <mergeCell ref="B9:C9"/>
    <mergeCell ref="B10:C10"/>
    <mergeCell ref="B11:C11"/>
    <mergeCell ref="B13:C13"/>
    <mergeCell ref="B17:D17"/>
    <mergeCell ref="E15:E16"/>
    <mergeCell ref="E17:F17"/>
    <mergeCell ref="B19:C19"/>
    <mergeCell ref="E47:F47"/>
    <mergeCell ref="E48:F48"/>
    <mergeCell ref="F15:F16"/>
    <mergeCell ref="B15:D16"/>
    <mergeCell ref="B20:C2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4" fitToHeight="0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2" r:id="rId4" name="Drop Down 1">
              <controlPr defaultSize="0" print="0" autoLine="0" autoPict="0">
                <anchor moveWithCells="1">
                  <from>
                    <xdr:col>5</xdr:col>
                    <xdr:colOff>3429000</xdr:colOff>
                    <xdr:row>7</xdr:row>
                    <xdr:rowOff>66675</xdr:rowOff>
                  </from>
                  <to>
                    <xdr:col>6</xdr:col>
                    <xdr:colOff>57150</xdr:colOff>
                    <xdr:row>8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I312"/>
  <sheetViews>
    <sheetView showGridLines="0" zoomScale="80" zoomScaleNormal="80" zoomScaleSheetLayoutView="100" workbookViewId="0">
      <selection activeCell="B206" sqref="B206"/>
    </sheetView>
  </sheetViews>
  <sheetFormatPr defaultColWidth="9.140625" defaultRowHeight="14.25" zeroHeight="1"/>
  <cols>
    <col min="1" max="1" width="20.85546875" style="31" customWidth="1"/>
    <col min="2" max="2" width="104.7109375" style="32" customWidth="1"/>
    <col min="3" max="4" width="9.140625" style="31" customWidth="1"/>
    <col min="5" max="5" width="9.140625" style="31" bestFit="1"/>
    <col min="6" max="16384" width="9.140625" style="31"/>
  </cols>
  <sheetData>
    <row r="1" spans="1:9" ht="46.5" customHeight="1">
      <c r="A1" s="33" t="s">
        <v>30</v>
      </c>
      <c r="B1" s="34"/>
    </row>
    <row r="2" spans="1:9">
      <c r="A2" s="35"/>
      <c r="B2" s="36"/>
    </row>
    <row r="3" spans="1:9" ht="30">
      <c r="A3" s="37" t="s">
        <v>25</v>
      </c>
      <c r="B3" s="38" t="s">
        <v>136</v>
      </c>
    </row>
    <row r="4" spans="1:9" ht="15.75">
      <c r="A4" s="39">
        <v>1</v>
      </c>
      <c r="B4" s="187" t="s">
        <v>137</v>
      </c>
    </row>
    <row r="5" spans="1:9" ht="15.75">
      <c r="A5" s="39">
        <v>2</v>
      </c>
      <c r="B5" s="187" t="s">
        <v>138</v>
      </c>
    </row>
    <row r="6" spans="1:9" ht="15.75">
      <c r="A6" s="39">
        <v>3</v>
      </c>
      <c r="B6" s="187" t="s">
        <v>139</v>
      </c>
    </row>
    <row r="7" spans="1:9" ht="15.75">
      <c r="A7" s="39">
        <v>4</v>
      </c>
      <c r="B7" s="187" t="s">
        <v>140</v>
      </c>
    </row>
    <row r="8" spans="1:9" ht="15.75">
      <c r="A8" s="39">
        <v>5</v>
      </c>
      <c r="B8" s="187" t="s">
        <v>141</v>
      </c>
    </row>
    <row r="9" spans="1:9" ht="15.75">
      <c r="A9" s="39">
        <v>6</v>
      </c>
      <c r="B9" s="187" t="s">
        <v>142</v>
      </c>
    </row>
    <row r="10" spans="1:9">
      <c r="A10" s="35"/>
      <c r="B10" s="36"/>
    </row>
    <row r="11" spans="1:9" ht="30">
      <c r="A11" s="41" t="s">
        <v>25</v>
      </c>
      <c r="B11" s="38" t="s">
        <v>143</v>
      </c>
    </row>
    <row r="12" spans="1:9" ht="15.75">
      <c r="A12" s="39">
        <v>1</v>
      </c>
      <c r="B12" s="187" t="s">
        <v>144</v>
      </c>
    </row>
    <row r="13" spans="1:9" ht="15.75">
      <c r="A13" s="39">
        <v>2</v>
      </c>
      <c r="B13" s="187" t="s">
        <v>145</v>
      </c>
    </row>
    <row r="14" spans="1:9" ht="15.75">
      <c r="A14" s="39">
        <v>3</v>
      </c>
      <c r="B14" s="187" t="s">
        <v>146</v>
      </c>
    </row>
    <row r="15" spans="1:9" ht="15.75">
      <c r="A15" s="39">
        <v>4</v>
      </c>
      <c r="B15" s="187" t="s">
        <v>147</v>
      </c>
      <c r="I15" s="42"/>
    </row>
    <row r="16" spans="1:9" ht="18" customHeight="1">
      <c r="A16" s="39">
        <v>5</v>
      </c>
      <c r="B16" s="187" t="s">
        <v>148</v>
      </c>
    </row>
    <row r="17" spans="1:2" ht="31.5">
      <c r="A17" s="39">
        <v>6</v>
      </c>
      <c r="B17" s="187" t="s">
        <v>149</v>
      </c>
    </row>
    <row r="18" spans="1:2">
      <c r="A18" s="35"/>
      <c r="B18" s="36"/>
    </row>
    <row r="19" spans="1:2" ht="30">
      <c r="A19" s="41" t="s">
        <v>25</v>
      </c>
      <c r="B19" s="38" t="s">
        <v>150</v>
      </c>
    </row>
    <row r="20" spans="1:2" ht="15.75">
      <c r="A20" s="39">
        <v>1</v>
      </c>
      <c r="B20" s="187" t="s">
        <v>151</v>
      </c>
    </row>
    <row r="21" spans="1:2" ht="31.5">
      <c r="A21" s="39">
        <v>2</v>
      </c>
      <c r="B21" s="187" t="s">
        <v>152</v>
      </c>
    </row>
    <row r="22" spans="1:2" ht="15.75">
      <c r="A22" s="39">
        <v>3</v>
      </c>
      <c r="B22" s="187" t="s">
        <v>153</v>
      </c>
    </row>
    <row r="23" spans="1:2" ht="31.5">
      <c r="A23" s="39">
        <v>4</v>
      </c>
      <c r="B23" s="187" t="s">
        <v>154</v>
      </c>
    </row>
    <row r="24" spans="1:2" ht="15.75">
      <c r="A24" s="39">
        <v>5</v>
      </c>
      <c r="B24" s="187" t="s">
        <v>155</v>
      </c>
    </row>
    <row r="25" spans="1:2" ht="31.5">
      <c r="A25" s="39">
        <v>6</v>
      </c>
      <c r="B25" s="187" t="s">
        <v>156</v>
      </c>
    </row>
    <row r="26" spans="1:2"/>
    <row r="27" spans="1:2" ht="30">
      <c r="A27" s="41" t="s">
        <v>25</v>
      </c>
      <c r="B27" s="38" t="s">
        <v>157</v>
      </c>
    </row>
    <row r="28" spans="1:2" ht="15.75">
      <c r="A28" s="39">
        <v>1</v>
      </c>
      <c r="B28" s="187" t="s">
        <v>158</v>
      </c>
    </row>
    <row r="29" spans="1:2" ht="15.75">
      <c r="A29" s="39">
        <v>2</v>
      </c>
      <c r="B29" s="187" t="s">
        <v>159</v>
      </c>
    </row>
    <row r="30" spans="1:2" ht="15.75">
      <c r="A30" s="39">
        <v>3</v>
      </c>
      <c r="B30" s="187" t="s">
        <v>160</v>
      </c>
    </row>
    <row r="31" spans="1:2" ht="15.75">
      <c r="A31" s="39">
        <v>4</v>
      </c>
      <c r="B31" s="187" t="s">
        <v>161</v>
      </c>
    </row>
    <row r="32" spans="1:2" ht="15.75">
      <c r="A32" s="39">
        <v>5</v>
      </c>
      <c r="B32" s="187" t="s">
        <v>162</v>
      </c>
    </row>
    <row r="33" spans="1:2" ht="15.75">
      <c r="A33" s="39">
        <v>6</v>
      </c>
      <c r="B33" s="187" t="s">
        <v>163</v>
      </c>
    </row>
    <row r="34" spans="1:2"/>
    <row r="35" spans="1:2" ht="30">
      <c r="A35" s="41" t="s">
        <v>25</v>
      </c>
      <c r="B35" s="38" t="s">
        <v>164</v>
      </c>
    </row>
    <row r="36" spans="1:2" ht="15.75">
      <c r="A36" s="39">
        <v>1</v>
      </c>
      <c r="B36" s="187" t="s">
        <v>165</v>
      </c>
    </row>
    <row r="37" spans="1:2" ht="15.75">
      <c r="A37" s="39">
        <v>2</v>
      </c>
      <c r="B37" s="187" t="s">
        <v>166</v>
      </c>
    </row>
    <row r="38" spans="1:2" ht="15.75">
      <c r="A38" s="39">
        <v>3</v>
      </c>
      <c r="B38" s="187" t="s">
        <v>167</v>
      </c>
    </row>
    <row r="39" spans="1:2" ht="15.75">
      <c r="A39" s="39">
        <v>4</v>
      </c>
      <c r="B39" s="187" t="s">
        <v>168</v>
      </c>
    </row>
    <row r="40" spans="1:2" ht="15.75">
      <c r="A40" s="39">
        <v>5</v>
      </c>
      <c r="B40" s="187" t="s">
        <v>169</v>
      </c>
    </row>
    <row r="41" spans="1:2" ht="31.5">
      <c r="A41" s="39">
        <v>6</v>
      </c>
      <c r="B41" s="187" t="s">
        <v>170</v>
      </c>
    </row>
    <row r="42" spans="1:2"/>
    <row r="43" spans="1:2" ht="30">
      <c r="A43" s="41" t="s">
        <v>25</v>
      </c>
      <c r="B43" s="38" t="s">
        <v>171</v>
      </c>
    </row>
    <row r="44" spans="1:2" ht="15.75">
      <c r="A44" s="39">
        <v>1</v>
      </c>
      <c r="B44" s="187" t="s">
        <v>172</v>
      </c>
    </row>
    <row r="45" spans="1:2" ht="15.75">
      <c r="A45" s="39">
        <v>2</v>
      </c>
      <c r="B45" s="187" t="s">
        <v>173</v>
      </c>
    </row>
    <row r="46" spans="1:2" ht="15.75">
      <c r="A46" s="39">
        <v>3</v>
      </c>
      <c r="B46" s="187" t="s">
        <v>174</v>
      </c>
    </row>
    <row r="47" spans="1:2" ht="15.75">
      <c r="A47" s="39">
        <v>4</v>
      </c>
      <c r="B47" s="187" t="s">
        <v>175</v>
      </c>
    </row>
    <row r="48" spans="1:2" ht="15.75">
      <c r="A48" s="39">
        <v>5</v>
      </c>
      <c r="B48" s="187" t="s">
        <v>176</v>
      </c>
    </row>
    <row r="49" spans="1:2" ht="15.75">
      <c r="A49" s="195">
        <v>6</v>
      </c>
      <c r="B49" s="187" t="s">
        <v>177</v>
      </c>
    </row>
    <row r="50" spans="1:2" ht="21.75" customHeight="1">
      <c r="B50" s="192"/>
    </row>
    <row r="51" spans="1:2" ht="30">
      <c r="A51" s="193" t="s">
        <v>25</v>
      </c>
      <c r="B51" s="194" t="s">
        <v>178</v>
      </c>
    </row>
    <row r="52" spans="1:2" ht="15.75">
      <c r="A52" s="39">
        <v>1</v>
      </c>
      <c r="B52" s="187" t="s">
        <v>179</v>
      </c>
    </row>
    <row r="53" spans="1:2" ht="15.75">
      <c r="A53" s="39">
        <v>2</v>
      </c>
      <c r="B53" s="187" t="s">
        <v>180</v>
      </c>
    </row>
    <row r="54" spans="1:2" ht="15.75">
      <c r="A54" s="39">
        <v>3</v>
      </c>
      <c r="B54" s="187" t="s">
        <v>181</v>
      </c>
    </row>
    <row r="55" spans="1:2" ht="15.75">
      <c r="A55" s="39">
        <v>4</v>
      </c>
      <c r="B55" s="187" t="s">
        <v>182</v>
      </c>
    </row>
    <row r="56" spans="1:2" ht="15.75">
      <c r="A56" s="39">
        <v>5</v>
      </c>
      <c r="B56" s="187" t="s">
        <v>183</v>
      </c>
    </row>
    <row r="57" spans="1:2" ht="15.75">
      <c r="A57" s="39">
        <v>6</v>
      </c>
      <c r="B57" s="187" t="s">
        <v>184</v>
      </c>
    </row>
    <row r="58" spans="1:2"/>
    <row r="59" spans="1:2" ht="30" hidden="1">
      <c r="A59" s="41" t="s">
        <v>25</v>
      </c>
      <c r="B59" s="38">
        <v>8</v>
      </c>
    </row>
    <row r="60" spans="1:2" ht="15.75" hidden="1">
      <c r="A60" s="39">
        <v>1</v>
      </c>
      <c r="B60" s="187"/>
    </row>
    <row r="61" spans="1:2" ht="15.75" hidden="1">
      <c r="A61" s="39">
        <v>2</v>
      </c>
      <c r="B61" s="187"/>
    </row>
    <row r="62" spans="1:2" ht="15.75" hidden="1">
      <c r="A62" s="39">
        <v>3</v>
      </c>
      <c r="B62" s="187"/>
    </row>
    <row r="63" spans="1:2" ht="15.75" hidden="1">
      <c r="A63" s="39">
        <v>4</v>
      </c>
      <c r="B63" s="187"/>
    </row>
    <row r="64" spans="1:2" ht="15.75" hidden="1">
      <c r="A64" s="39">
        <v>5</v>
      </c>
      <c r="B64" s="187"/>
    </row>
    <row r="65" spans="1:2" ht="15.75" hidden="1">
      <c r="A65" s="39">
        <v>6</v>
      </c>
      <c r="B65" s="187"/>
    </row>
    <row r="66" spans="1:2" hidden="1"/>
    <row r="67" spans="1:2" ht="30" hidden="1">
      <c r="A67" s="41" t="s">
        <v>25</v>
      </c>
      <c r="B67" s="38">
        <v>9</v>
      </c>
    </row>
    <row r="68" spans="1:2" ht="15.75" hidden="1">
      <c r="A68" s="39">
        <v>1</v>
      </c>
      <c r="B68" s="187"/>
    </row>
    <row r="69" spans="1:2" ht="15.75" hidden="1">
      <c r="A69" s="39">
        <v>2</v>
      </c>
      <c r="B69" s="187"/>
    </row>
    <row r="70" spans="1:2" ht="15.75" hidden="1">
      <c r="A70" s="39">
        <v>3</v>
      </c>
      <c r="B70" s="187"/>
    </row>
    <row r="71" spans="1:2" ht="15.75" hidden="1">
      <c r="A71" s="39">
        <v>4</v>
      </c>
      <c r="B71" s="187"/>
    </row>
    <row r="72" spans="1:2" ht="15.75" hidden="1">
      <c r="A72" s="39">
        <v>5</v>
      </c>
      <c r="B72" s="187"/>
    </row>
    <row r="73" spans="1:2" ht="15.75" hidden="1">
      <c r="A73" s="39">
        <v>6</v>
      </c>
      <c r="B73" s="187"/>
    </row>
    <row r="74" spans="1:2" hidden="1">
      <c r="B74" s="43"/>
    </row>
    <row r="75" spans="1:2" ht="30" hidden="1">
      <c r="A75" s="41" t="s">
        <v>25</v>
      </c>
      <c r="B75" s="38">
        <v>10</v>
      </c>
    </row>
    <row r="76" spans="1:2" ht="15.75" hidden="1">
      <c r="A76" s="39">
        <v>1</v>
      </c>
      <c r="B76" s="188"/>
    </row>
    <row r="77" spans="1:2" ht="15.75" hidden="1" customHeight="1">
      <c r="A77" s="39">
        <v>2</v>
      </c>
      <c r="B77" s="188"/>
    </row>
    <row r="78" spans="1:2" ht="15.75" hidden="1">
      <c r="A78" s="39">
        <v>3</v>
      </c>
      <c r="B78" s="188"/>
    </row>
    <row r="79" spans="1:2" ht="15.75" hidden="1">
      <c r="A79" s="39">
        <v>4</v>
      </c>
      <c r="B79" s="188"/>
    </row>
    <row r="80" spans="1:2" ht="15.75" hidden="1">
      <c r="A80" s="39">
        <v>5</v>
      </c>
      <c r="B80" s="188"/>
    </row>
    <row r="81" spans="1:2" ht="15.75" hidden="1">
      <c r="A81" s="39">
        <v>6</v>
      </c>
      <c r="B81" s="188"/>
    </row>
    <row r="82" spans="1:2" hidden="1"/>
    <row r="83" spans="1:2" ht="30" hidden="1">
      <c r="A83" s="41" t="s">
        <v>25</v>
      </c>
      <c r="B83" s="38"/>
    </row>
    <row r="84" spans="1:2" hidden="1">
      <c r="A84" s="39">
        <v>1</v>
      </c>
      <c r="B84" s="40"/>
    </row>
    <row r="85" spans="1:2" hidden="1">
      <c r="A85" s="39">
        <v>2</v>
      </c>
      <c r="B85" s="40"/>
    </row>
    <row r="86" spans="1:2" hidden="1">
      <c r="A86" s="39">
        <v>3</v>
      </c>
      <c r="B86" s="40"/>
    </row>
    <row r="87" spans="1:2" hidden="1">
      <c r="A87" s="39">
        <v>4</v>
      </c>
      <c r="B87" s="40"/>
    </row>
    <row r="88" spans="1:2" hidden="1">
      <c r="A88" s="39">
        <v>5</v>
      </c>
      <c r="B88" s="40"/>
    </row>
    <row r="89" spans="1:2" hidden="1">
      <c r="A89" s="39">
        <v>6</v>
      </c>
      <c r="B89" s="40"/>
    </row>
    <row r="90" spans="1:2" hidden="1"/>
    <row r="91" spans="1:2" ht="30" hidden="1">
      <c r="A91" s="41" t="s">
        <v>25</v>
      </c>
      <c r="B91" s="38"/>
    </row>
    <row r="92" spans="1:2" hidden="1">
      <c r="A92" s="39">
        <v>1</v>
      </c>
      <c r="B92" s="40"/>
    </row>
    <row r="93" spans="1:2" hidden="1">
      <c r="A93" s="39">
        <v>2</v>
      </c>
      <c r="B93" s="40"/>
    </row>
    <row r="94" spans="1:2" hidden="1">
      <c r="A94" s="39">
        <v>3</v>
      </c>
      <c r="B94" s="40"/>
    </row>
    <row r="95" spans="1:2" hidden="1">
      <c r="A95" s="39">
        <v>4</v>
      </c>
      <c r="B95" s="40"/>
    </row>
    <row r="96" spans="1:2" hidden="1">
      <c r="A96" s="39">
        <v>5</v>
      </c>
      <c r="B96" s="40"/>
    </row>
    <row r="97" spans="1:2" hidden="1">
      <c r="A97" s="39">
        <v>6</v>
      </c>
      <c r="B97" s="40"/>
    </row>
    <row r="98" spans="1:2" hidden="1">
      <c r="B98" s="43"/>
    </row>
    <row r="99" spans="1:2" ht="30" hidden="1">
      <c r="A99" s="41" t="s">
        <v>25</v>
      </c>
      <c r="B99" s="44"/>
    </row>
    <row r="100" spans="1:2" hidden="1">
      <c r="A100" s="39">
        <v>1</v>
      </c>
      <c r="B100" s="45"/>
    </row>
    <row r="101" spans="1:2" hidden="1">
      <c r="A101" s="39">
        <v>2</v>
      </c>
      <c r="B101" s="45"/>
    </row>
    <row r="102" spans="1:2" hidden="1">
      <c r="A102" s="39">
        <v>3</v>
      </c>
      <c r="B102" s="45"/>
    </row>
    <row r="103" spans="1:2" hidden="1">
      <c r="A103" s="39">
        <v>4</v>
      </c>
      <c r="B103" s="45"/>
    </row>
    <row r="104" spans="1:2" hidden="1">
      <c r="A104" s="39">
        <v>5</v>
      </c>
      <c r="B104" s="45"/>
    </row>
    <row r="105" spans="1:2" hidden="1">
      <c r="A105" s="39">
        <v>6</v>
      </c>
      <c r="B105" s="45"/>
    </row>
    <row r="106" spans="1:2" hidden="1">
      <c r="B106" s="43"/>
    </row>
    <row r="107" spans="1:2" ht="30" hidden="1">
      <c r="A107" s="41" t="s">
        <v>25</v>
      </c>
      <c r="B107" s="44"/>
    </row>
    <row r="108" spans="1:2" hidden="1">
      <c r="A108" s="39">
        <v>1</v>
      </c>
      <c r="B108" s="45"/>
    </row>
    <row r="109" spans="1:2" hidden="1">
      <c r="A109" s="39">
        <v>2</v>
      </c>
      <c r="B109" s="45"/>
    </row>
    <row r="110" spans="1:2" hidden="1">
      <c r="A110" s="39">
        <v>3</v>
      </c>
      <c r="B110" s="45"/>
    </row>
    <row r="111" spans="1:2" hidden="1">
      <c r="A111" s="39">
        <v>4</v>
      </c>
      <c r="B111" s="45"/>
    </row>
    <row r="112" spans="1:2" hidden="1">
      <c r="A112" s="39">
        <v>5</v>
      </c>
      <c r="B112" s="45"/>
    </row>
    <row r="113" spans="1:2" hidden="1">
      <c r="A113" s="39">
        <v>6</v>
      </c>
      <c r="B113" s="45"/>
    </row>
    <row r="114" spans="1:2" hidden="1">
      <c r="B114" s="43"/>
    </row>
    <row r="115" spans="1:2" ht="30" hidden="1">
      <c r="A115" s="41" t="s">
        <v>25</v>
      </c>
      <c r="B115" s="44"/>
    </row>
    <row r="116" spans="1:2" hidden="1">
      <c r="A116" s="39">
        <v>1</v>
      </c>
      <c r="B116" s="45"/>
    </row>
    <row r="117" spans="1:2" hidden="1">
      <c r="A117" s="39">
        <v>2</v>
      </c>
      <c r="B117" s="45"/>
    </row>
    <row r="118" spans="1:2" hidden="1">
      <c r="A118" s="39">
        <v>3</v>
      </c>
      <c r="B118" s="45"/>
    </row>
    <row r="119" spans="1:2" hidden="1">
      <c r="A119" s="39">
        <v>4</v>
      </c>
      <c r="B119" s="45"/>
    </row>
    <row r="120" spans="1:2" hidden="1">
      <c r="A120" s="39">
        <v>5</v>
      </c>
      <c r="B120" s="45"/>
    </row>
    <row r="121" spans="1:2" hidden="1">
      <c r="A121" s="39">
        <v>6</v>
      </c>
      <c r="B121" s="45"/>
    </row>
    <row r="122" spans="1:2" hidden="1">
      <c r="B122" s="43"/>
    </row>
    <row r="123" spans="1:2" ht="30" hidden="1">
      <c r="A123" s="41" t="s">
        <v>25</v>
      </c>
      <c r="B123" s="44"/>
    </row>
    <row r="124" spans="1:2" hidden="1">
      <c r="A124" s="39">
        <v>1</v>
      </c>
      <c r="B124" s="45"/>
    </row>
    <row r="125" spans="1:2" hidden="1">
      <c r="A125" s="39">
        <v>2</v>
      </c>
      <c r="B125" s="45"/>
    </row>
    <row r="126" spans="1:2" hidden="1">
      <c r="A126" s="39">
        <v>3</v>
      </c>
      <c r="B126" s="45"/>
    </row>
    <row r="127" spans="1:2" hidden="1">
      <c r="A127" s="39">
        <v>4</v>
      </c>
      <c r="B127" s="45"/>
    </row>
    <row r="128" spans="1:2" hidden="1">
      <c r="A128" s="39">
        <v>5</v>
      </c>
      <c r="B128" s="45"/>
    </row>
    <row r="129" spans="1:2" hidden="1">
      <c r="A129" s="39">
        <v>6</v>
      </c>
      <c r="B129" s="45"/>
    </row>
    <row r="130" spans="1:2" hidden="1">
      <c r="B130" s="43"/>
    </row>
    <row r="131" spans="1:2" ht="30" hidden="1">
      <c r="A131" s="41" t="s">
        <v>25</v>
      </c>
      <c r="B131" s="44"/>
    </row>
    <row r="132" spans="1:2" hidden="1">
      <c r="A132" s="39">
        <v>1</v>
      </c>
      <c r="B132" s="45"/>
    </row>
    <row r="133" spans="1:2" hidden="1">
      <c r="A133" s="39">
        <v>2</v>
      </c>
      <c r="B133" s="45"/>
    </row>
    <row r="134" spans="1:2" hidden="1">
      <c r="A134" s="39">
        <v>3</v>
      </c>
      <c r="B134" s="45"/>
    </row>
    <row r="135" spans="1:2" hidden="1">
      <c r="A135" s="39">
        <v>4</v>
      </c>
      <c r="B135" s="45"/>
    </row>
    <row r="136" spans="1:2" hidden="1">
      <c r="A136" s="39">
        <v>5</v>
      </c>
      <c r="B136" s="45"/>
    </row>
    <row r="137" spans="1:2" hidden="1">
      <c r="A137" s="39">
        <v>6</v>
      </c>
      <c r="B137" s="45"/>
    </row>
    <row r="138" spans="1:2" hidden="1">
      <c r="B138" s="43"/>
    </row>
    <row r="139" spans="1:2" ht="30" hidden="1">
      <c r="A139" s="41" t="s">
        <v>25</v>
      </c>
      <c r="B139" s="44"/>
    </row>
    <row r="140" spans="1:2" hidden="1">
      <c r="A140" s="39">
        <v>1</v>
      </c>
      <c r="B140" s="45"/>
    </row>
    <row r="141" spans="1:2" hidden="1">
      <c r="A141" s="39">
        <v>2</v>
      </c>
      <c r="B141" s="45"/>
    </row>
    <row r="142" spans="1:2" hidden="1">
      <c r="A142" s="39">
        <v>3</v>
      </c>
      <c r="B142" s="45"/>
    </row>
    <row r="143" spans="1:2" hidden="1">
      <c r="A143" s="39">
        <v>4</v>
      </c>
      <c r="B143" s="45"/>
    </row>
    <row r="144" spans="1:2" hidden="1">
      <c r="A144" s="39">
        <v>5</v>
      </c>
      <c r="B144" s="45"/>
    </row>
    <row r="145" spans="1:2" hidden="1">
      <c r="A145" s="39">
        <v>6</v>
      </c>
      <c r="B145" s="45"/>
    </row>
    <row r="146" spans="1:2" hidden="1">
      <c r="B146" s="43"/>
    </row>
    <row r="147" spans="1:2" ht="30" hidden="1">
      <c r="A147" s="41" t="s">
        <v>25</v>
      </c>
      <c r="B147" s="38"/>
    </row>
    <row r="148" spans="1:2" ht="15.75" hidden="1">
      <c r="A148" s="39">
        <v>1</v>
      </c>
      <c r="B148" s="187"/>
    </row>
    <row r="149" spans="1:2" ht="15.75" hidden="1">
      <c r="A149" s="39">
        <v>2</v>
      </c>
      <c r="B149" s="187"/>
    </row>
    <row r="150" spans="1:2" ht="15.75" hidden="1">
      <c r="A150" s="39">
        <v>3</v>
      </c>
      <c r="B150" s="187"/>
    </row>
    <row r="151" spans="1:2" ht="15.75" hidden="1">
      <c r="A151" s="39">
        <v>4</v>
      </c>
      <c r="B151" s="187"/>
    </row>
    <row r="152" spans="1:2" ht="15.75" hidden="1">
      <c r="A152" s="39">
        <v>5</v>
      </c>
      <c r="B152" s="187"/>
    </row>
    <row r="153" spans="1:2" ht="15.75" hidden="1">
      <c r="A153" s="39">
        <v>6</v>
      </c>
      <c r="B153" s="187"/>
    </row>
    <row r="154" spans="1:2" hidden="1">
      <c r="B154" s="43"/>
    </row>
    <row r="155" spans="1:2" ht="30" hidden="1">
      <c r="A155" s="41" t="s">
        <v>25</v>
      </c>
      <c r="B155" s="38"/>
    </row>
    <row r="156" spans="1:2" ht="15.75" hidden="1">
      <c r="A156" s="39">
        <v>1</v>
      </c>
      <c r="B156" s="188"/>
    </row>
    <row r="157" spans="1:2" ht="15.75" hidden="1">
      <c r="A157" s="39">
        <v>2</v>
      </c>
      <c r="B157" s="188"/>
    </row>
    <row r="158" spans="1:2" ht="15.75" hidden="1">
      <c r="A158" s="39">
        <v>3</v>
      </c>
      <c r="B158" s="188"/>
    </row>
    <row r="159" spans="1:2" ht="15.75" hidden="1">
      <c r="A159" s="39">
        <v>4</v>
      </c>
      <c r="B159" s="188"/>
    </row>
    <row r="160" spans="1:2" ht="15.75" hidden="1">
      <c r="A160" s="39">
        <v>5</v>
      </c>
      <c r="B160" s="188"/>
    </row>
    <row r="161" spans="1:2" ht="15.75" hidden="1">
      <c r="A161" s="39">
        <v>6</v>
      </c>
      <c r="B161" s="188"/>
    </row>
    <row r="162" spans="1:2" hidden="1">
      <c r="B162" s="43"/>
    </row>
    <row r="163" spans="1:2" ht="15" hidden="1">
      <c r="A163" s="46" t="s">
        <v>25</v>
      </c>
      <c r="B163" s="44"/>
    </row>
    <row r="164" spans="1:2" hidden="1">
      <c r="A164" s="39">
        <v>1</v>
      </c>
      <c r="B164" s="45"/>
    </row>
    <row r="165" spans="1:2" hidden="1">
      <c r="A165" s="39">
        <v>2</v>
      </c>
      <c r="B165" s="45"/>
    </row>
    <row r="166" spans="1:2" hidden="1">
      <c r="A166" s="39">
        <v>3</v>
      </c>
      <c r="B166" s="45"/>
    </row>
    <row r="167" spans="1:2" hidden="1">
      <c r="A167" s="39">
        <v>4</v>
      </c>
      <c r="B167" s="45"/>
    </row>
    <row r="168" spans="1:2" hidden="1">
      <c r="A168" s="39">
        <v>5</v>
      </c>
      <c r="B168" s="45"/>
    </row>
    <row r="169" spans="1:2" hidden="1">
      <c r="A169" s="39">
        <v>6</v>
      </c>
      <c r="B169" s="45"/>
    </row>
    <row r="170" spans="1:2" hidden="1">
      <c r="B170" s="43"/>
    </row>
    <row r="171" spans="1:2" ht="15" hidden="1">
      <c r="A171" s="46" t="s">
        <v>25</v>
      </c>
      <c r="B171" s="44"/>
    </row>
    <row r="172" spans="1:2" hidden="1">
      <c r="A172" s="39">
        <v>1</v>
      </c>
      <c r="B172" s="45"/>
    </row>
    <row r="173" spans="1:2" hidden="1">
      <c r="A173" s="39">
        <v>2</v>
      </c>
      <c r="B173" s="45"/>
    </row>
    <row r="174" spans="1:2" hidden="1">
      <c r="A174" s="39">
        <v>3</v>
      </c>
      <c r="B174" s="45"/>
    </row>
    <row r="175" spans="1:2" hidden="1">
      <c r="A175" s="39">
        <v>4</v>
      </c>
      <c r="B175" s="45"/>
    </row>
    <row r="176" spans="1:2" hidden="1">
      <c r="A176" s="39">
        <v>5</v>
      </c>
      <c r="B176" s="45"/>
    </row>
    <row r="177" spans="1:2" hidden="1">
      <c r="A177" s="39">
        <v>6</v>
      </c>
      <c r="B177" s="45"/>
    </row>
    <row r="178" spans="1:2" hidden="1">
      <c r="B178" s="43"/>
    </row>
    <row r="179" spans="1:2" ht="15" hidden="1">
      <c r="A179" s="46" t="s">
        <v>25</v>
      </c>
      <c r="B179" s="44"/>
    </row>
    <row r="180" spans="1:2" hidden="1">
      <c r="A180" s="39">
        <v>1</v>
      </c>
      <c r="B180" s="45"/>
    </row>
    <row r="181" spans="1:2" hidden="1">
      <c r="A181" s="39">
        <v>2</v>
      </c>
      <c r="B181" s="45"/>
    </row>
    <row r="182" spans="1:2" hidden="1">
      <c r="A182" s="39">
        <v>3</v>
      </c>
      <c r="B182" s="45"/>
    </row>
    <row r="183" spans="1:2" hidden="1">
      <c r="A183" s="39">
        <v>4</v>
      </c>
      <c r="B183" s="45"/>
    </row>
    <row r="184" spans="1:2" hidden="1">
      <c r="A184" s="39">
        <v>5</v>
      </c>
      <c r="B184" s="45"/>
    </row>
    <row r="185" spans="1:2" hidden="1">
      <c r="A185" s="39">
        <v>6</v>
      </c>
      <c r="B185" s="45"/>
    </row>
    <row r="186" spans="1:2" hidden="1">
      <c r="B186" s="43"/>
    </row>
    <row r="187" spans="1:2" ht="15" hidden="1">
      <c r="A187" s="46" t="s">
        <v>25</v>
      </c>
      <c r="B187" s="44"/>
    </row>
    <row r="188" spans="1:2" hidden="1">
      <c r="A188" s="39">
        <v>1</v>
      </c>
      <c r="B188" s="45"/>
    </row>
    <row r="189" spans="1:2" hidden="1">
      <c r="A189" s="39">
        <v>2</v>
      </c>
      <c r="B189" s="45"/>
    </row>
    <row r="190" spans="1:2" hidden="1">
      <c r="A190" s="39">
        <v>3</v>
      </c>
      <c r="B190" s="45"/>
    </row>
    <row r="191" spans="1:2" hidden="1">
      <c r="A191" s="39">
        <v>4</v>
      </c>
      <c r="B191" s="45"/>
    </row>
    <row r="192" spans="1:2" hidden="1">
      <c r="A192" s="39">
        <v>5</v>
      </c>
      <c r="B192" s="45"/>
    </row>
    <row r="193" spans="1:2" hidden="1">
      <c r="A193" s="39">
        <v>6</v>
      </c>
      <c r="B193" s="45"/>
    </row>
    <row r="194" spans="1:2" hidden="1"/>
    <row r="195" spans="1:2" ht="15" hidden="1">
      <c r="A195" s="46" t="s">
        <v>25</v>
      </c>
      <c r="B195" s="44"/>
    </row>
    <row r="196" spans="1:2" hidden="1">
      <c r="A196" s="39">
        <v>1</v>
      </c>
      <c r="B196" s="45"/>
    </row>
    <row r="197" spans="1:2" hidden="1">
      <c r="A197" s="39">
        <v>2</v>
      </c>
      <c r="B197" s="45"/>
    </row>
    <row r="198" spans="1:2" hidden="1">
      <c r="A198" s="39">
        <v>3</v>
      </c>
      <c r="B198" s="45"/>
    </row>
    <row r="199" spans="1:2" hidden="1">
      <c r="A199" s="39">
        <v>4</v>
      </c>
      <c r="B199" s="45"/>
    </row>
    <row r="200" spans="1:2" hidden="1">
      <c r="A200" s="39">
        <v>5</v>
      </c>
      <c r="B200" s="45"/>
    </row>
    <row r="201" spans="1:2" hidden="1">
      <c r="A201" s="39">
        <v>6</v>
      </c>
      <c r="B201" s="45"/>
    </row>
    <row r="202" spans="1:2"/>
    <row r="203" spans="1:2" ht="30">
      <c r="A203" s="41" t="s">
        <v>25</v>
      </c>
      <c r="B203" s="178" t="s">
        <v>48</v>
      </c>
    </row>
    <row r="204" spans="1:2" ht="32.25" customHeight="1">
      <c r="A204" s="39">
        <v>1</v>
      </c>
      <c r="B204" s="189" t="s">
        <v>122</v>
      </c>
    </row>
    <row r="205" spans="1:2" ht="32.25" customHeight="1">
      <c r="A205" s="39">
        <v>2</v>
      </c>
      <c r="B205" s="189" t="s">
        <v>123</v>
      </c>
    </row>
    <row r="206" spans="1:2" ht="32.25" customHeight="1">
      <c r="A206" s="39">
        <v>3</v>
      </c>
      <c r="B206" s="189" t="s">
        <v>124</v>
      </c>
    </row>
    <row r="207" spans="1:2" ht="32.25" customHeight="1">
      <c r="A207" s="39">
        <v>4</v>
      </c>
      <c r="B207" s="189" t="s">
        <v>125</v>
      </c>
    </row>
    <row r="208" spans="1:2" ht="32.25" customHeight="1">
      <c r="A208" s="39">
        <v>5</v>
      </c>
      <c r="B208" s="189" t="s">
        <v>126</v>
      </c>
    </row>
    <row r="209" spans="1:2" ht="32.25" customHeight="1">
      <c r="A209" s="39">
        <v>6</v>
      </c>
      <c r="B209" s="189" t="s">
        <v>127</v>
      </c>
    </row>
    <row r="210" spans="1:2"/>
    <row r="211" spans="1:2"/>
    <row r="212" spans="1:2"/>
    <row r="213" spans="1:2"/>
    <row r="214" spans="1:2"/>
    <row r="215" spans="1:2"/>
    <row r="216" spans="1:2"/>
    <row r="217" spans="1:2"/>
    <row r="218" spans="1:2"/>
    <row r="219" spans="1:2"/>
    <row r="220" spans="1:2"/>
    <row r="221" spans="1:2"/>
    <row r="222" spans="1:2"/>
    <row r="223" spans="1:2"/>
    <row r="224" spans="1:2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</sheetData>
  <printOptions horizontalCentered="1"/>
  <pageMargins left="0.23622047244094491" right="0.23622047244094491" top="0.39370078740157483" bottom="0.39370078740157483" header="0.31496062992125984" footer="0.31496062992125984"/>
  <pageSetup paperSize="9" scale="79" fitToHeight="0" orientation="portrait" blackAndWhite="1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W216"/>
  <sheetViews>
    <sheetView showGridLines="0" topLeftCell="A19" zoomScale="80" zoomScaleNormal="80" zoomScaleSheetLayoutView="70" workbookViewId="0">
      <selection activeCell="L225" sqref="L225"/>
    </sheetView>
  </sheetViews>
  <sheetFormatPr defaultColWidth="6.28515625" defaultRowHeight="16.5"/>
  <cols>
    <col min="1" max="1" width="2.85546875" style="1" customWidth="1"/>
    <col min="2" max="2" width="22.7109375" style="1" customWidth="1"/>
    <col min="3" max="8" width="9.7109375" style="1" customWidth="1"/>
    <col min="9" max="9" width="9.140625" style="1" customWidth="1"/>
    <col min="10" max="10" width="22.7109375" style="1" customWidth="1"/>
    <col min="11" max="16" width="9.7109375" style="1" customWidth="1"/>
    <col min="17" max="16384" width="6.28515625" style="1"/>
  </cols>
  <sheetData>
    <row r="1" spans="1:23" ht="15.95" customHeight="1">
      <c r="A1" s="245" t="str">
        <f>'REKOD PRESTASI MURID'!A7</f>
        <v>PERTANIAN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</row>
    <row r="2" spans="1:23" ht="15.95" customHeight="1">
      <c r="A2" s="245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</row>
    <row r="3" spans="1:23" ht="15.95" customHeight="1">
      <c r="A3" s="175"/>
      <c r="B3" s="175"/>
      <c r="C3" s="175"/>
      <c r="D3" s="175"/>
      <c r="E3" s="175"/>
      <c r="F3" s="175"/>
      <c r="G3" s="177" t="s">
        <v>78</v>
      </c>
      <c r="H3" s="176" t="str">
        <f>'REKOD PRESTASI MURID'!D1</f>
        <v>SMK TAMAN ANTARABANGSA</v>
      </c>
      <c r="I3" s="176"/>
      <c r="J3" s="175"/>
      <c r="K3" s="175"/>
      <c r="L3" s="177" t="s">
        <v>79</v>
      </c>
      <c r="M3" s="176" t="str">
        <f>'REKOD PRESTASI MURID'!D6</f>
        <v>EN. AHMAD HASHIM MOKTAR</v>
      </c>
      <c r="N3" s="175"/>
      <c r="O3" s="175"/>
      <c r="P3" s="175"/>
      <c r="Q3" s="175"/>
    </row>
    <row r="4" spans="1:23" ht="15.95" customHeight="1">
      <c r="A4" s="175"/>
      <c r="B4" s="175"/>
      <c r="C4" s="175"/>
      <c r="D4" s="175"/>
      <c r="E4" s="175"/>
      <c r="F4" s="175"/>
      <c r="G4" s="177" t="s">
        <v>119</v>
      </c>
      <c r="H4" s="176" t="str">
        <f>'REKOD PRESTASI MURID'!D7</f>
        <v>5 AGRO</v>
      </c>
      <c r="I4" s="176"/>
      <c r="J4" s="175"/>
      <c r="K4" s="175"/>
      <c r="L4" s="175"/>
      <c r="M4" s="175"/>
      <c r="N4" s="175"/>
      <c r="O4" s="175"/>
      <c r="P4" s="175"/>
      <c r="Q4" s="175"/>
    </row>
    <row r="5" spans="1:23" ht="15.95" customHeight="1">
      <c r="A5" s="2"/>
      <c r="B5" s="2"/>
      <c r="C5" s="2"/>
      <c r="D5" s="2"/>
      <c r="E5" s="2"/>
      <c r="F5" s="2"/>
      <c r="G5" s="2"/>
      <c r="H5" s="3"/>
      <c r="I5" s="3"/>
      <c r="J5" s="2"/>
      <c r="K5" s="2"/>
      <c r="L5" s="2"/>
      <c r="M5" s="2"/>
      <c r="N5" s="2"/>
      <c r="O5" s="21"/>
      <c r="P5" s="21"/>
      <c r="Q5" s="21"/>
    </row>
    <row r="6" spans="1:23" ht="18.75">
      <c r="A6" s="4"/>
      <c r="B6" s="5">
        <f>'REKOD PRESTASI MURID'!E11</f>
        <v>3.1</v>
      </c>
      <c r="C6" s="6"/>
      <c r="D6" s="6"/>
      <c r="E6" s="6"/>
      <c r="F6" s="6"/>
      <c r="G6" s="6"/>
      <c r="H6" s="7"/>
      <c r="I6" s="4"/>
      <c r="J6" s="5">
        <f>'REKOD PRESTASI MURID'!F11</f>
        <v>3.2</v>
      </c>
      <c r="K6" s="6"/>
      <c r="L6" s="6"/>
      <c r="M6" s="6"/>
      <c r="N6" s="6"/>
      <c r="O6" s="6"/>
      <c r="P6" s="7"/>
      <c r="Q6" s="6"/>
    </row>
    <row r="7" spans="1:23">
      <c r="A7" s="8"/>
      <c r="B7" s="9" t="s">
        <v>25</v>
      </c>
      <c r="C7" s="10" t="s">
        <v>31</v>
      </c>
      <c r="D7" s="10" t="s">
        <v>32</v>
      </c>
      <c r="E7" s="10" t="s">
        <v>33</v>
      </c>
      <c r="F7" s="10" t="s">
        <v>75</v>
      </c>
      <c r="G7" s="10" t="s">
        <v>76</v>
      </c>
      <c r="H7" s="10" t="s">
        <v>77</v>
      </c>
      <c r="I7" s="8"/>
      <c r="J7" s="9" t="s">
        <v>25</v>
      </c>
      <c r="K7" s="10" t="s">
        <v>31</v>
      </c>
      <c r="L7" s="10" t="s">
        <v>32</v>
      </c>
      <c r="M7" s="10" t="s">
        <v>33</v>
      </c>
      <c r="N7" s="10" t="s">
        <v>75</v>
      </c>
      <c r="O7" s="10" t="s">
        <v>76</v>
      </c>
      <c r="P7" s="10" t="s">
        <v>77</v>
      </c>
      <c r="Q7" s="8"/>
    </row>
    <row r="8" spans="1:23">
      <c r="A8" s="8"/>
      <c r="B8" s="11" t="s">
        <v>37</v>
      </c>
      <c r="C8" s="11">
        <f>COUNTIF('REKOD PRESTASI MURID'!$E$12:$E$65,1)</f>
        <v>0</v>
      </c>
      <c r="D8" s="11">
        <f>COUNTIF('REKOD PRESTASI MURID'!$E$12:$E$65,2)</f>
        <v>0</v>
      </c>
      <c r="E8" s="11">
        <f>COUNTIF('REKOD PRESTASI MURID'!$E$12:$E$65,3)</f>
        <v>0</v>
      </c>
      <c r="F8" s="11">
        <f>COUNTIF('REKOD PRESTASI MURID'!$E$12:$E$65,4)</f>
        <v>0</v>
      </c>
      <c r="G8" s="11">
        <f>COUNTIF('REKOD PRESTASI MURID'!$E$12:$E$65,5)</f>
        <v>6</v>
      </c>
      <c r="H8" s="11">
        <f>COUNTIF('REKOD PRESTASI MURID'!$E$12:$E$65,6)</f>
        <v>24</v>
      </c>
      <c r="I8" s="8"/>
      <c r="J8" s="11" t="s">
        <v>37</v>
      </c>
      <c r="K8" s="11">
        <f>COUNTIF('REKOD PRESTASI MURID'!$F$12:$F$65,1)</f>
        <v>0</v>
      </c>
      <c r="L8" s="11">
        <f>COUNTIF('REKOD PRESTASI MURID'!$F$12:$F$65,2)</f>
        <v>0</v>
      </c>
      <c r="M8" s="11">
        <f>COUNTIF('REKOD PRESTASI MURID'!$F$12:$F$65,3)</f>
        <v>5</v>
      </c>
      <c r="N8" s="11">
        <f>COUNTIF('REKOD PRESTASI MURID'!$F$12:$F$65,4)</f>
        <v>15</v>
      </c>
      <c r="O8" s="11">
        <f>COUNTIF('REKOD PRESTASI MURID'!$F$12:$F$65,5)</f>
        <v>5</v>
      </c>
      <c r="P8" s="11">
        <f>COUNTIF('REKOD PRESTASI MURID'!$F$12:$F$65,6)</f>
        <v>5</v>
      </c>
      <c r="Q8" s="8"/>
    </row>
    <row r="9" spans="1:2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pans="1:23">
      <c r="A10" s="8"/>
      <c r="B10" s="8"/>
      <c r="C10" s="8"/>
      <c r="D10" s="8"/>
      <c r="E10" s="8"/>
      <c r="F10" s="6"/>
      <c r="G10" s="6"/>
      <c r="H10" s="6"/>
      <c r="I10" s="6"/>
      <c r="J10" s="4"/>
      <c r="K10" s="4"/>
      <c r="L10" s="4"/>
      <c r="M10" s="4"/>
      <c r="N10" s="4"/>
      <c r="O10" s="4"/>
      <c r="P10" s="4"/>
      <c r="Q10" s="4"/>
    </row>
    <row r="11" spans="1:23">
      <c r="A11" s="8"/>
      <c r="B11" s="8"/>
      <c r="C11" s="8"/>
      <c r="D11" s="8"/>
      <c r="E11" s="8"/>
      <c r="F11" s="6"/>
      <c r="G11" s="6"/>
      <c r="H11" s="6"/>
      <c r="I11" s="6"/>
      <c r="J11" s="4"/>
      <c r="K11" s="4"/>
      <c r="L11" s="4"/>
      <c r="M11" s="4"/>
      <c r="N11" s="4"/>
      <c r="O11" s="4"/>
      <c r="P11" s="4"/>
      <c r="Q11" s="4"/>
    </row>
    <row r="12" spans="1:23">
      <c r="A12" s="8"/>
      <c r="B12" s="8"/>
      <c r="C12" s="8"/>
      <c r="D12" s="8"/>
      <c r="E12" s="8"/>
      <c r="F12" s="6"/>
      <c r="G12" s="6"/>
      <c r="H12" s="6"/>
      <c r="I12" s="6"/>
      <c r="J12" s="4"/>
      <c r="K12" s="4"/>
      <c r="L12" s="4"/>
      <c r="M12" s="4"/>
      <c r="N12" s="4"/>
      <c r="O12" s="4"/>
      <c r="P12" s="4"/>
      <c r="Q12" s="4"/>
    </row>
    <row r="13" spans="1:23">
      <c r="A13" s="8"/>
      <c r="B13" s="8"/>
      <c r="C13" s="8"/>
      <c r="D13" s="8"/>
      <c r="E13" s="8"/>
      <c r="F13" s="6"/>
      <c r="G13" s="6"/>
      <c r="H13" s="6"/>
      <c r="I13" s="6"/>
      <c r="J13" s="4"/>
      <c r="K13" s="4"/>
      <c r="L13" s="4"/>
      <c r="M13" s="4"/>
      <c r="N13" s="4"/>
      <c r="O13" s="4"/>
      <c r="P13" s="4"/>
      <c r="Q13" s="4"/>
    </row>
    <row r="14" spans="1:23">
      <c r="A14" s="8"/>
      <c r="B14" s="8"/>
      <c r="C14" s="8"/>
      <c r="D14" s="8"/>
      <c r="E14" s="8"/>
      <c r="F14" s="6"/>
      <c r="G14" s="6"/>
      <c r="H14" s="6"/>
      <c r="I14" s="6"/>
      <c r="J14" s="4"/>
      <c r="K14" s="4"/>
      <c r="L14" s="4"/>
      <c r="M14" s="4"/>
      <c r="N14" s="4"/>
      <c r="O14" s="4"/>
      <c r="P14" s="4"/>
      <c r="Q14" s="4"/>
    </row>
    <row r="15" spans="1:23">
      <c r="A15" s="8"/>
      <c r="B15" s="8"/>
      <c r="C15" s="8"/>
      <c r="D15" s="8"/>
      <c r="E15" s="8"/>
      <c r="F15" s="6"/>
      <c r="G15" s="6"/>
      <c r="H15" s="6"/>
      <c r="I15" s="6"/>
      <c r="J15" s="4"/>
      <c r="K15" s="4"/>
      <c r="L15" s="4"/>
      <c r="M15" s="4"/>
      <c r="N15" s="4"/>
      <c r="O15" s="4"/>
      <c r="P15" s="4"/>
      <c r="Q15" s="4"/>
    </row>
    <row r="16" spans="1:23">
      <c r="A16" s="8"/>
      <c r="B16" s="8"/>
      <c r="C16" s="8"/>
      <c r="D16" s="8"/>
      <c r="E16" s="8"/>
      <c r="F16" s="6"/>
      <c r="G16" s="6"/>
      <c r="H16" s="6"/>
      <c r="I16" s="6"/>
      <c r="J16" s="4"/>
      <c r="K16" s="4"/>
      <c r="L16" s="4"/>
      <c r="M16" s="4"/>
      <c r="N16" s="4"/>
      <c r="O16" s="4"/>
      <c r="P16" s="4"/>
      <c r="Q16" s="4"/>
      <c r="W16" s="22"/>
    </row>
    <row r="17" spans="1:17">
      <c r="A17" s="8"/>
      <c r="B17" s="8"/>
      <c r="C17" s="8"/>
      <c r="D17" s="8"/>
      <c r="E17" s="8"/>
      <c r="F17" s="6"/>
      <c r="G17" s="6"/>
      <c r="H17" s="6"/>
      <c r="I17" s="6"/>
      <c r="J17" s="4"/>
      <c r="K17" s="4"/>
      <c r="L17" s="4"/>
      <c r="M17" s="4"/>
      <c r="N17" s="4"/>
      <c r="O17" s="4"/>
      <c r="P17" s="4"/>
      <c r="Q17" s="4"/>
    </row>
    <row r="18" spans="1:17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  <row r="19" spans="1:17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spans="1:17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</row>
    <row r="21" spans="1:17">
      <c r="A21" s="8"/>
      <c r="B21" s="12"/>
      <c r="C21" s="13"/>
      <c r="D21" s="14"/>
      <c r="E21" s="14"/>
      <c r="F21" s="15" t="s">
        <v>38</v>
      </c>
      <c r="G21" s="16">
        <f>SUM(C8:H8)</f>
        <v>30</v>
      </c>
      <c r="H21" s="15" t="s">
        <v>39</v>
      </c>
      <c r="I21" s="8"/>
      <c r="J21" s="8"/>
      <c r="K21" s="8"/>
      <c r="L21" s="8"/>
      <c r="M21" s="8"/>
      <c r="N21" s="15" t="s">
        <v>38</v>
      </c>
      <c r="O21" s="16">
        <f>SUM(K8:P8)</f>
        <v>30</v>
      </c>
      <c r="P21" s="15" t="s">
        <v>39</v>
      </c>
      <c r="Q21" s="8"/>
    </row>
    <row r="22" spans="1:17" ht="15.95" customHeight="1">
      <c r="A22" s="4"/>
      <c r="B22" s="6"/>
      <c r="C22" s="6"/>
      <c r="D22" s="6"/>
      <c r="E22" s="6"/>
      <c r="F22" s="4"/>
      <c r="G22" s="6"/>
      <c r="H22" s="6"/>
      <c r="I22" s="4"/>
      <c r="J22" s="4"/>
      <c r="K22" s="4"/>
      <c r="L22" s="4"/>
      <c r="M22" s="4"/>
      <c r="N22" s="4"/>
      <c r="O22" s="18"/>
      <c r="P22" s="6"/>
      <c r="Q22" s="6"/>
    </row>
    <row r="23" spans="1:17" ht="15.95" customHeight="1">
      <c r="A23" s="4"/>
      <c r="B23" s="4"/>
      <c r="C23" s="4"/>
      <c r="D23" s="4"/>
      <c r="E23" s="4"/>
      <c r="F23" s="4"/>
      <c r="G23" s="6"/>
      <c r="H23" s="17"/>
      <c r="I23" s="4"/>
      <c r="J23" s="4"/>
      <c r="K23" s="4"/>
      <c r="L23" s="4"/>
      <c r="M23" s="4"/>
      <c r="N23" s="4"/>
      <c r="O23" s="6"/>
      <c r="P23" s="17"/>
      <c r="Q23" s="6"/>
    </row>
    <row r="24" spans="1:17" ht="18.75">
      <c r="A24" s="4"/>
      <c r="B24" s="5">
        <f>'REKOD PRESTASI MURID'!G11</f>
        <v>4.0999999999999996</v>
      </c>
      <c r="C24" s="18"/>
      <c r="D24" s="18"/>
      <c r="E24" s="18"/>
      <c r="F24" s="18"/>
      <c r="G24" s="18"/>
      <c r="H24" s="7"/>
      <c r="I24" s="4"/>
      <c r="J24" s="5">
        <f>'REKOD PRESTASI MURID'!H11</f>
        <v>4.2</v>
      </c>
      <c r="K24" s="18"/>
      <c r="L24" s="18"/>
      <c r="M24" s="18"/>
      <c r="N24" s="18"/>
      <c r="O24" s="18"/>
      <c r="P24" s="7"/>
      <c r="Q24" s="6"/>
    </row>
    <row r="25" spans="1:17">
      <c r="A25" s="8"/>
      <c r="B25" s="9" t="s">
        <v>25</v>
      </c>
      <c r="C25" s="10" t="s">
        <v>31</v>
      </c>
      <c r="D25" s="10" t="s">
        <v>32</v>
      </c>
      <c r="E25" s="10" t="s">
        <v>33</v>
      </c>
      <c r="F25" s="10" t="s">
        <v>75</v>
      </c>
      <c r="G25" s="10" t="s">
        <v>76</v>
      </c>
      <c r="H25" s="10" t="s">
        <v>77</v>
      </c>
      <c r="I25" s="8"/>
      <c r="J25" s="9" t="s">
        <v>25</v>
      </c>
      <c r="K25" s="10" t="s">
        <v>31</v>
      </c>
      <c r="L25" s="10" t="s">
        <v>32</v>
      </c>
      <c r="M25" s="10" t="s">
        <v>33</v>
      </c>
      <c r="N25" s="10" t="s">
        <v>75</v>
      </c>
      <c r="O25" s="10" t="s">
        <v>76</v>
      </c>
      <c r="P25" s="10" t="s">
        <v>77</v>
      </c>
      <c r="Q25" s="8"/>
    </row>
    <row r="26" spans="1:17">
      <c r="A26" s="8"/>
      <c r="B26" s="11" t="s">
        <v>37</v>
      </c>
      <c r="C26" s="11">
        <f>COUNTIF('REKOD PRESTASI MURID'!$G$12:$G$65,1)</f>
        <v>0</v>
      </c>
      <c r="D26" s="11">
        <f>COUNTIF('REKOD PRESTASI MURID'!$G$12:$G$65,2)</f>
        <v>0</v>
      </c>
      <c r="E26" s="11">
        <f>COUNTIF('REKOD PRESTASI MURID'!$G$12:$G$65,3)</f>
        <v>5</v>
      </c>
      <c r="F26" s="11">
        <f>COUNTIF('REKOD PRESTASI MURID'!$G$12:$G$65,4)</f>
        <v>4</v>
      </c>
      <c r="G26" s="11">
        <f>COUNTIF('REKOD PRESTASI MURID'!$G$12:$G$65,5)</f>
        <v>16</v>
      </c>
      <c r="H26" s="11">
        <f>COUNTIF('REKOD PRESTASI MURID'!$G$12:$G$65,6)</f>
        <v>5</v>
      </c>
      <c r="I26" s="8"/>
      <c r="J26" s="11" t="s">
        <v>37</v>
      </c>
      <c r="K26" s="11">
        <f>COUNTIF('REKOD PRESTASI MURID'!$AD$12:$AD$65,1)</f>
        <v>0</v>
      </c>
      <c r="L26" s="11">
        <f>COUNTIF('REKOD PRESTASI MURID'!$AD$12:$AD$65,2)</f>
        <v>0</v>
      </c>
      <c r="M26" s="11">
        <f>COUNTIF('REKOD PRESTASI MURID'!$AD$12:$AD$65,3)</f>
        <v>0</v>
      </c>
      <c r="N26" s="11">
        <f>COUNTIF('REKOD PRESTASI MURID'!$AD$12:$AD$65,4)</f>
        <v>5</v>
      </c>
      <c r="O26" s="11">
        <f>COUNTIF('REKOD PRESTASI MURID'!$AD$12:$AD$65,5)</f>
        <v>19</v>
      </c>
      <c r="P26" s="11">
        <f>COUNTIF('REKOD PRESTASI MURID'!$AD$12:$AD$65,6)</f>
        <v>6</v>
      </c>
      <c r="Q26" s="8"/>
    </row>
    <row r="27" spans="1:17">
      <c r="A27" s="8"/>
      <c r="B27" s="19"/>
      <c r="C27" s="19"/>
      <c r="D27" s="19"/>
      <c r="E27" s="19"/>
      <c r="F27" s="19"/>
      <c r="G27" s="19"/>
      <c r="H27" s="19"/>
      <c r="I27" s="8"/>
      <c r="J27" s="166"/>
      <c r="K27" s="19"/>
      <c r="L27" s="19"/>
      <c r="M27" s="19"/>
      <c r="N27" s="19"/>
      <c r="O27" s="19"/>
      <c r="P27" s="167"/>
      <c r="Q27" s="8"/>
    </row>
    <row r="28" spans="1:17">
      <c r="A28" s="8"/>
      <c r="B28" s="19"/>
      <c r="C28" s="19"/>
      <c r="D28" s="19"/>
      <c r="E28" s="19"/>
      <c r="F28" s="19"/>
      <c r="G28" s="19"/>
      <c r="H28" s="19"/>
      <c r="I28" s="8"/>
      <c r="J28" s="19"/>
      <c r="K28" s="19"/>
      <c r="L28" s="19"/>
      <c r="M28" s="19"/>
      <c r="N28" s="19"/>
      <c r="O28" s="19"/>
      <c r="P28" s="19"/>
      <c r="Q28" s="8"/>
    </row>
    <row r="29" spans="1:17">
      <c r="A29" s="8"/>
      <c r="B29" s="19"/>
      <c r="C29" s="19"/>
      <c r="D29" s="19"/>
      <c r="E29" s="19"/>
      <c r="F29" s="19"/>
      <c r="G29" s="19"/>
      <c r="H29" s="19"/>
      <c r="I29" s="8"/>
      <c r="J29" s="19"/>
      <c r="K29" s="19"/>
      <c r="L29" s="19"/>
      <c r="M29" s="19"/>
      <c r="N29" s="19"/>
      <c r="O29" s="19"/>
      <c r="P29" s="19"/>
      <c r="Q29" s="8"/>
    </row>
    <row r="30" spans="1:17">
      <c r="A30" s="8"/>
      <c r="B30" s="19"/>
      <c r="C30" s="19"/>
      <c r="D30" s="19"/>
      <c r="E30" s="19"/>
      <c r="F30" s="19"/>
      <c r="G30" s="19"/>
      <c r="H30" s="19"/>
      <c r="I30" s="8"/>
      <c r="J30" s="19"/>
      <c r="K30" s="19"/>
      <c r="L30" s="19"/>
      <c r="M30" s="19"/>
      <c r="N30" s="19"/>
      <c r="O30" s="19"/>
      <c r="P30" s="19"/>
      <c r="Q30" s="8"/>
    </row>
    <row r="31" spans="1:17">
      <c r="A31" s="8"/>
      <c r="B31" s="19"/>
      <c r="C31" s="19"/>
      <c r="D31" s="19"/>
      <c r="E31" s="19"/>
      <c r="F31" s="19"/>
      <c r="G31" s="19"/>
      <c r="H31" s="19"/>
      <c r="I31" s="8"/>
      <c r="J31" s="19"/>
      <c r="K31" s="19"/>
      <c r="L31" s="19"/>
      <c r="M31" s="19"/>
      <c r="N31" s="19"/>
      <c r="O31" s="19"/>
      <c r="P31" s="19"/>
      <c r="Q31" s="8"/>
    </row>
    <row r="32" spans="1:17">
      <c r="A32" s="8"/>
      <c r="B32" s="19"/>
      <c r="C32" s="19"/>
      <c r="D32" s="19"/>
      <c r="E32" s="19"/>
      <c r="F32" s="19"/>
      <c r="G32" s="19"/>
      <c r="H32" s="19"/>
      <c r="I32" s="8"/>
      <c r="J32" s="19"/>
      <c r="K32" s="19"/>
      <c r="L32" s="19"/>
      <c r="M32" s="19"/>
      <c r="N32" s="19"/>
      <c r="O32" s="19"/>
      <c r="P32" s="19"/>
      <c r="Q32" s="8"/>
    </row>
    <row r="33" spans="1:17">
      <c r="A33" s="8"/>
      <c r="B33" s="19"/>
      <c r="C33" s="19"/>
      <c r="D33" s="19"/>
      <c r="E33" s="19"/>
      <c r="F33" s="19"/>
      <c r="G33" s="19"/>
      <c r="H33" s="19"/>
      <c r="I33" s="8"/>
      <c r="J33" s="19"/>
      <c r="K33" s="19"/>
      <c r="L33" s="19"/>
      <c r="M33" s="19"/>
      <c r="N33" s="19"/>
      <c r="O33" s="19"/>
      <c r="P33" s="19"/>
      <c r="Q33" s="8"/>
    </row>
    <row r="34" spans="1:17">
      <c r="A34" s="8"/>
      <c r="B34" s="19"/>
      <c r="C34" s="19"/>
      <c r="D34" s="19"/>
      <c r="E34" s="19"/>
      <c r="F34" s="19"/>
      <c r="G34" s="19"/>
      <c r="H34" s="19"/>
      <c r="I34" s="8"/>
      <c r="J34" s="19"/>
      <c r="K34" s="19"/>
      <c r="L34" s="19"/>
      <c r="M34" s="19"/>
      <c r="N34" s="19"/>
      <c r="O34" s="19"/>
      <c r="P34" s="19"/>
      <c r="Q34" s="8"/>
    </row>
    <row r="35" spans="1:17">
      <c r="A35" s="8"/>
      <c r="B35" s="19"/>
      <c r="C35" s="19"/>
      <c r="D35" s="19"/>
      <c r="E35" s="19"/>
      <c r="F35" s="19"/>
      <c r="G35" s="19"/>
      <c r="H35" s="19"/>
      <c r="I35" s="8"/>
      <c r="J35" s="19"/>
      <c r="K35" s="19"/>
      <c r="L35" s="19"/>
      <c r="M35" s="19"/>
      <c r="N35" s="19"/>
      <c r="O35" s="19"/>
      <c r="P35" s="19"/>
      <c r="Q35" s="8"/>
    </row>
    <row r="36" spans="1:17">
      <c r="A36" s="8"/>
      <c r="B36" s="19"/>
      <c r="C36" s="19"/>
      <c r="D36" s="19"/>
      <c r="E36" s="19"/>
      <c r="F36" s="19"/>
      <c r="G36" s="19"/>
      <c r="H36" s="19"/>
      <c r="I36" s="8"/>
      <c r="J36" s="19"/>
      <c r="K36" s="19"/>
      <c r="L36" s="19"/>
      <c r="M36" s="19"/>
      <c r="N36" s="19"/>
      <c r="O36" s="19"/>
      <c r="P36" s="19"/>
      <c r="Q36" s="8"/>
    </row>
    <row r="37" spans="1:17">
      <c r="A37" s="8"/>
      <c r="B37" s="19"/>
      <c r="C37" s="19"/>
      <c r="D37" s="19"/>
      <c r="E37" s="19"/>
      <c r="F37" s="19"/>
      <c r="G37" s="19"/>
      <c r="H37" s="19"/>
      <c r="I37" s="8"/>
      <c r="J37" s="19"/>
      <c r="K37" s="19"/>
      <c r="L37" s="19"/>
      <c r="M37" s="19"/>
      <c r="N37" s="19"/>
      <c r="O37" s="19"/>
      <c r="P37" s="19"/>
      <c r="Q37" s="8"/>
    </row>
    <row r="38" spans="1:17">
      <c r="A38" s="8"/>
      <c r="B38" s="19"/>
      <c r="C38" s="19"/>
      <c r="D38" s="19"/>
      <c r="E38" s="19"/>
      <c r="F38" s="19"/>
      <c r="G38" s="19"/>
      <c r="H38" s="19"/>
      <c r="I38" s="8"/>
      <c r="J38" s="19"/>
      <c r="K38" s="19"/>
      <c r="L38" s="19"/>
      <c r="M38" s="19"/>
      <c r="N38" s="19"/>
      <c r="O38" s="19"/>
      <c r="P38" s="19"/>
      <c r="Q38" s="8"/>
    </row>
    <row r="39" spans="1:17" ht="15.95" customHeight="1">
      <c r="A39" s="8"/>
      <c r="B39" s="19"/>
      <c r="C39" s="19"/>
      <c r="D39" s="19"/>
      <c r="E39" s="19"/>
      <c r="F39" s="15" t="s">
        <v>38</v>
      </c>
      <c r="G39" s="16">
        <f>SUM(C26:H26)</f>
        <v>30</v>
      </c>
      <c r="H39" s="15" t="s">
        <v>39</v>
      </c>
      <c r="I39" s="14"/>
      <c r="J39" s="19"/>
      <c r="K39" s="19"/>
      <c r="L39" s="19"/>
      <c r="M39" s="19"/>
      <c r="N39" s="15" t="s">
        <v>38</v>
      </c>
      <c r="O39" s="16">
        <f>SUM(K26:P26)</f>
        <v>30</v>
      </c>
      <c r="P39" s="15" t="s">
        <v>39</v>
      </c>
      <c r="Q39" s="8"/>
    </row>
    <row r="40" spans="1:17">
      <c r="A40" s="8"/>
      <c r="B40" s="8"/>
      <c r="C40" s="8"/>
      <c r="D40" s="8"/>
      <c r="E40" s="8"/>
      <c r="F40" s="8"/>
      <c r="G40" s="14"/>
      <c r="H40" s="20"/>
      <c r="I40" s="14"/>
      <c r="J40" s="8"/>
      <c r="K40" s="8"/>
      <c r="L40" s="8"/>
      <c r="M40" s="8"/>
      <c r="N40" s="8"/>
      <c r="O40" s="14"/>
      <c r="P40" s="20"/>
      <c r="Q40" s="8"/>
    </row>
    <row r="41" spans="1:17" ht="18.75">
      <c r="A41" s="8"/>
      <c r="B41" s="5">
        <f>'REKOD PRESTASI MURID'!I11</f>
        <v>4.3</v>
      </c>
      <c r="C41" s="6"/>
      <c r="D41" s="6"/>
      <c r="E41" s="6"/>
      <c r="F41" s="6"/>
      <c r="G41" s="6"/>
      <c r="H41" s="7"/>
      <c r="I41" s="4"/>
      <c r="J41" s="5">
        <f>'REKOD PRESTASI MURID'!J11</f>
        <v>4.4000000000000004</v>
      </c>
      <c r="K41" s="6"/>
      <c r="L41" s="6"/>
      <c r="M41" s="6"/>
      <c r="N41" s="6"/>
      <c r="O41" s="6"/>
      <c r="P41" s="7"/>
      <c r="Q41" s="8"/>
    </row>
    <row r="42" spans="1:17">
      <c r="A42" s="8"/>
      <c r="B42" s="9" t="s">
        <v>25</v>
      </c>
      <c r="C42" s="10" t="s">
        <v>31</v>
      </c>
      <c r="D42" s="10" t="s">
        <v>32</v>
      </c>
      <c r="E42" s="10" t="s">
        <v>33</v>
      </c>
      <c r="F42" s="10" t="s">
        <v>75</v>
      </c>
      <c r="G42" s="10" t="s">
        <v>76</v>
      </c>
      <c r="H42" s="10" t="s">
        <v>77</v>
      </c>
      <c r="I42" s="8"/>
      <c r="J42" s="9" t="s">
        <v>25</v>
      </c>
      <c r="K42" s="10" t="s">
        <v>31</v>
      </c>
      <c r="L42" s="10" t="s">
        <v>32</v>
      </c>
      <c r="M42" s="10" t="s">
        <v>33</v>
      </c>
      <c r="N42" s="10" t="s">
        <v>75</v>
      </c>
      <c r="O42" s="10" t="s">
        <v>76</v>
      </c>
      <c r="P42" s="10" t="s">
        <v>77</v>
      </c>
      <c r="Q42" s="8"/>
    </row>
    <row r="43" spans="1:17">
      <c r="A43" s="8"/>
      <c r="B43" s="11" t="s">
        <v>37</v>
      </c>
      <c r="C43" s="11">
        <f>COUNTIF('REKOD PRESTASI MURID'!$I$12:$I$65,1)</f>
        <v>0</v>
      </c>
      <c r="D43" s="11">
        <f>COUNTIF('REKOD PRESTASI MURID'!$I$12:$I$65,2)</f>
        <v>0</v>
      </c>
      <c r="E43" s="11">
        <f>COUNTIF('REKOD PRESTASI MURID'!$I$12:$I$65,3)</f>
        <v>0</v>
      </c>
      <c r="F43" s="11">
        <f>COUNTIF('REKOD PRESTASI MURID'!$I$12:$I$65,4)</f>
        <v>30</v>
      </c>
      <c r="G43" s="11">
        <f>COUNTIF('REKOD PRESTASI MURID'!$I$12:$I$65,5)</f>
        <v>0</v>
      </c>
      <c r="H43" s="11">
        <f>COUNTIF('REKOD PRESTASI MURID'!$I$12:$I$65,6)</f>
        <v>0</v>
      </c>
      <c r="I43" s="8"/>
      <c r="J43" s="11" t="s">
        <v>37</v>
      </c>
      <c r="K43" s="11">
        <f>COUNTIF('REKOD PRESTASI MURID'!$H$12:$H$65,1)</f>
        <v>0</v>
      </c>
      <c r="L43" s="11">
        <f>COUNTIF('REKOD PRESTASI MURID'!$H$12:$H$65,2)</f>
        <v>0</v>
      </c>
      <c r="M43" s="11">
        <f>COUNTIF('REKOD PRESTASI MURID'!$H$12:$H$65,3)</f>
        <v>0</v>
      </c>
      <c r="N43" s="11">
        <f>COUNTIF('REKOD PRESTASI MURID'!$H$12:$H$65,4)</f>
        <v>30</v>
      </c>
      <c r="O43" s="11">
        <f>COUNTIF('REKOD PRESTASI MURID'!$H$12:$H$65,5)</f>
        <v>0</v>
      </c>
      <c r="P43" s="11">
        <f>COUNTIF('REKOD PRESTASI MURID'!$H$12:$H$65,6)</f>
        <v>0</v>
      </c>
      <c r="Q43" s="8"/>
    </row>
    <row r="44" spans="1:17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</row>
    <row r="45" spans="1:17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</row>
    <row r="46" spans="1:17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</row>
    <row r="47" spans="1:17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spans="1:17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</row>
    <row r="49" spans="1:17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7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</row>
    <row r="51" spans="1:17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</row>
    <row r="52" spans="1:17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</row>
    <row r="53" spans="1:17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</row>
    <row r="54" spans="1:17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</row>
    <row r="55" spans="1:17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</row>
    <row r="56" spans="1:17">
      <c r="A56" s="8"/>
      <c r="B56" s="12"/>
      <c r="C56" s="13"/>
      <c r="D56" s="14"/>
      <c r="E56" s="14"/>
      <c r="F56" s="15" t="s">
        <v>38</v>
      </c>
      <c r="G56" s="16">
        <f>SUM(C43:H43)</f>
        <v>30</v>
      </c>
      <c r="H56" s="15" t="s">
        <v>39</v>
      </c>
      <c r="I56" s="8"/>
      <c r="J56" s="8"/>
      <c r="K56" s="8"/>
      <c r="L56" s="8"/>
      <c r="M56" s="8"/>
      <c r="N56" s="15" t="s">
        <v>38</v>
      </c>
      <c r="O56" s="16">
        <f>SUM(K43:P43)</f>
        <v>30</v>
      </c>
      <c r="P56" s="15" t="s">
        <v>39</v>
      </c>
      <c r="Q56" s="8"/>
    </row>
    <row r="57" spans="1:17">
      <c r="A57" s="8"/>
      <c r="B57" s="6"/>
      <c r="C57" s="6"/>
      <c r="D57" s="6"/>
      <c r="E57" s="6"/>
      <c r="F57" s="4"/>
      <c r="G57" s="6"/>
      <c r="H57" s="6"/>
      <c r="I57" s="4"/>
      <c r="J57" s="4"/>
      <c r="K57" s="4"/>
      <c r="L57" s="4"/>
      <c r="M57" s="4"/>
      <c r="N57" s="4"/>
      <c r="O57" s="18"/>
      <c r="P57" s="6"/>
      <c r="Q57" s="8"/>
    </row>
    <row r="58" spans="1:17">
      <c r="A58" s="8"/>
      <c r="B58" s="4"/>
      <c r="C58" s="4"/>
      <c r="D58" s="4"/>
      <c r="E58" s="4"/>
      <c r="F58" s="4"/>
      <c r="G58" s="6"/>
      <c r="H58" s="17"/>
      <c r="I58" s="4"/>
      <c r="J58" s="4"/>
      <c r="K58" s="4"/>
      <c r="L58" s="4"/>
      <c r="M58" s="4"/>
      <c r="N58" s="4"/>
      <c r="O58" s="6"/>
      <c r="P58" s="17"/>
      <c r="Q58" s="8"/>
    </row>
    <row r="59" spans="1:17" ht="18.75">
      <c r="A59" s="8"/>
      <c r="B59" s="5">
        <f>'REKOD PRESTASI MURID'!K11</f>
        <v>4.5</v>
      </c>
      <c r="C59" s="18"/>
      <c r="D59" s="18"/>
      <c r="E59" s="18"/>
      <c r="F59" s="18"/>
      <c r="G59" s="18"/>
      <c r="H59" s="7"/>
      <c r="I59" s="4"/>
      <c r="J59" s="28" t="s">
        <v>11</v>
      </c>
      <c r="K59" s="29"/>
      <c r="L59" s="29"/>
      <c r="M59" s="29"/>
      <c r="N59" s="29"/>
      <c r="O59" s="29"/>
      <c r="P59" s="30"/>
      <c r="Q59" s="8"/>
    </row>
    <row r="60" spans="1:17">
      <c r="A60" s="8"/>
      <c r="B60" s="9" t="s">
        <v>25</v>
      </c>
      <c r="C60" s="10" t="s">
        <v>31</v>
      </c>
      <c r="D60" s="10" t="s">
        <v>32</v>
      </c>
      <c r="E60" s="10" t="s">
        <v>33</v>
      </c>
      <c r="F60" s="10" t="s">
        <v>34</v>
      </c>
      <c r="G60" s="10" t="s">
        <v>35</v>
      </c>
      <c r="H60" s="10" t="s">
        <v>36</v>
      </c>
      <c r="I60" s="8"/>
      <c r="J60" s="9" t="s">
        <v>25</v>
      </c>
      <c r="K60" s="10" t="s">
        <v>31</v>
      </c>
      <c r="L60" s="10" t="s">
        <v>32</v>
      </c>
      <c r="M60" s="10" t="s">
        <v>33</v>
      </c>
      <c r="N60" s="10" t="s">
        <v>34</v>
      </c>
      <c r="O60" s="10" t="s">
        <v>35</v>
      </c>
      <c r="P60" s="10" t="s">
        <v>36</v>
      </c>
      <c r="Q60" s="8"/>
    </row>
    <row r="61" spans="1:17">
      <c r="A61" s="8"/>
      <c r="B61" s="11" t="s">
        <v>37</v>
      </c>
      <c r="C61" s="11">
        <f>COUNTIF('REKOD PRESTASI MURID'!$K$12:$K$65,1)</f>
        <v>0</v>
      </c>
      <c r="D61" s="11">
        <f>COUNTIF('REKOD PRESTASI MURID'!$K$12:$K$65,2)</f>
        <v>30</v>
      </c>
      <c r="E61" s="11">
        <f>COUNTIF('REKOD PRESTASI MURID'!$K$12:$K$65,3)</f>
        <v>0</v>
      </c>
      <c r="F61" s="11">
        <f>COUNTIF('REKOD PRESTASI MURID'!$K$12:$K$65,4)</f>
        <v>0</v>
      </c>
      <c r="G61" s="11">
        <f>COUNTIF('REKOD PRESTASI MURID'!$K$12:$K$65,5)</f>
        <v>0</v>
      </c>
      <c r="H61" s="11">
        <f>COUNTIF('REKOD PRESTASI MURID'!$K$12:$K$65,6)</f>
        <v>0</v>
      </c>
      <c r="I61" s="8"/>
      <c r="J61" s="11" t="s">
        <v>37</v>
      </c>
      <c r="K61" s="11">
        <f>COUNTIF('REKOD PRESTASI MURID'!$AD$12:$AD$65,1)</f>
        <v>0</v>
      </c>
      <c r="L61" s="11">
        <f>COUNTIF('REKOD PRESTASI MURID'!$AD$12:$AD$65,2)</f>
        <v>0</v>
      </c>
      <c r="M61" s="11">
        <f>COUNTIF('REKOD PRESTASI MURID'!$AD$12:$AD$65,3)</f>
        <v>0</v>
      </c>
      <c r="N61" s="11">
        <f>COUNTIF('REKOD PRESTASI MURID'!$AD$12:$AD$65,4)</f>
        <v>5</v>
      </c>
      <c r="O61" s="11">
        <f>COUNTIF('REKOD PRESTASI MURID'!$AD$12:$AD$65,5)</f>
        <v>19</v>
      </c>
      <c r="P61" s="11">
        <f>COUNTIF('REKOD PRESTASI MURID'!$AD$12:$AD$65,6)</f>
        <v>6</v>
      </c>
      <c r="Q61" s="8"/>
    </row>
    <row r="62" spans="1:17">
      <c r="A62" s="8"/>
      <c r="B62" s="19"/>
      <c r="C62" s="19"/>
      <c r="D62" s="19"/>
      <c r="E62" s="19"/>
      <c r="F62" s="19"/>
      <c r="G62" s="19"/>
      <c r="H62" s="19"/>
      <c r="I62" s="8"/>
      <c r="J62" s="19"/>
      <c r="K62" s="19"/>
      <c r="L62" s="19"/>
      <c r="M62" s="19"/>
      <c r="N62" s="19"/>
      <c r="O62" s="19"/>
      <c r="P62" s="19"/>
      <c r="Q62" s="8"/>
    </row>
    <row r="63" spans="1:17">
      <c r="A63" s="8"/>
      <c r="B63" s="19"/>
      <c r="C63" s="19"/>
      <c r="D63" s="19"/>
      <c r="E63" s="19"/>
      <c r="F63" s="19"/>
      <c r="G63" s="19"/>
      <c r="H63" s="19"/>
      <c r="I63" s="8"/>
      <c r="J63" s="19"/>
      <c r="K63" s="19"/>
      <c r="L63" s="19"/>
      <c r="M63" s="19"/>
      <c r="N63" s="19"/>
      <c r="O63" s="19"/>
      <c r="P63" s="19"/>
      <c r="Q63" s="8"/>
    </row>
    <row r="64" spans="1:17">
      <c r="A64" s="8"/>
      <c r="B64" s="19"/>
      <c r="C64" s="19"/>
      <c r="D64" s="19"/>
      <c r="E64" s="19"/>
      <c r="F64" s="19"/>
      <c r="G64" s="19"/>
      <c r="H64" s="19"/>
      <c r="I64" s="8"/>
      <c r="J64" s="19"/>
      <c r="K64" s="19"/>
      <c r="L64" s="19"/>
      <c r="M64" s="19"/>
      <c r="N64" s="19"/>
      <c r="O64" s="19"/>
      <c r="P64" s="19"/>
      <c r="Q64" s="8"/>
    </row>
    <row r="65" spans="1:17">
      <c r="A65" s="8"/>
      <c r="B65" s="19"/>
      <c r="C65" s="19"/>
      <c r="D65" s="19"/>
      <c r="E65" s="19"/>
      <c r="F65" s="19"/>
      <c r="G65" s="19"/>
      <c r="H65" s="19"/>
      <c r="I65" s="8"/>
      <c r="J65" s="19"/>
      <c r="K65" s="19"/>
      <c r="L65" s="19"/>
      <c r="M65" s="19"/>
      <c r="N65" s="19"/>
      <c r="O65" s="19"/>
      <c r="P65" s="19"/>
      <c r="Q65" s="8"/>
    </row>
    <row r="66" spans="1:17">
      <c r="A66" s="8"/>
      <c r="B66" s="19"/>
      <c r="C66" s="19"/>
      <c r="D66" s="19"/>
      <c r="E66" s="19"/>
      <c r="F66" s="19"/>
      <c r="G66" s="19"/>
      <c r="H66" s="19"/>
      <c r="I66" s="8"/>
      <c r="J66" s="19"/>
      <c r="K66" s="19"/>
      <c r="L66" s="19"/>
      <c r="M66" s="19"/>
      <c r="N66" s="19"/>
      <c r="O66" s="19"/>
      <c r="P66" s="19"/>
      <c r="Q66" s="8"/>
    </row>
    <row r="67" spans="1:17">
      <c r="A67" s="8"/>
      <c r="B67" s="19"/>
      <c r="C67" s="19"/>
      <c r="D67" s="19"/>
      <c r="E67" s="19"/>
      <c r="F67" s="19"/>
      <c r="G67" s="19"/>
      <c r="H67" s="19"/>
      <c r="I67" s="8"/>
      <c r="J67" s="19"/>
      <c r="K67" s="19"/>
      <c r="L67" s="19"/>
      <c r="M67" s="19"/>
      <c r="N67" s="19"/>
      <c r="O67" s="19"/>
      <c r="P67" s="19"/>
      <c r="Q67" s="8"/>
    </row>
    <row r="68" spans="1:17">
      <c r="A68" s="8"/>
      <c r="B68" s="19"/>
      <c r="C68" s="19"/>
      <c r="D68" s="19"/>
      <c r="E68" s="19"/>
      <c r="F68" s="19"/>
      <c r="G68" s="19"/>
      <c r="H68" s="19"/>
      <c r="I68" s="8"/>
      <c r="J68" s="19"/>
      <c r="K68" s="19"/>
      <c r="L68" s="19"/>
      <c r="M68" s="19"/>
      <c r="N68" s="19"/>
      <c r="O68" s="19"/>
      <c r="P68" s="19"/>
      <c r="Q68" s="8"/>
    </row>
    <row r="69" spans="1:17">
      <c r="A69" s="8"/>
      <c r="B69" s="19"/>
      <c r="C69" s="19"/>
      <c r="D69" s="19"/>
      <c r="E69" s="19"/>
      <c r="F69" s="19"/>
      <c r="G69" s="19"/>
      <c r="H69" s="19"/>
      <c r="I69" s="8"/>
      <c r="J69" s="19"/>
      <c r="K69" s="19"/>
      <c r="L69" s="19"/>
      <c r="M69" s="19"/>
      <c r="N69" s="19"/>
      <c r="O69" s="19"/>
      <c r="P69" s="19"/>
      <c r="Q69" s="8"/>
    </row>
    <row r="70" spans="1:17">
      <c r="A70" s="8"/>
      <c r="B70" s="19"/>
      <c r="C70" s="19"/>
      <c r="D70" s="19"/>
      <c r="E70" s="19"/>
      <c r="F70" s="19"/>
      <c r="G70" s="19"/>
      <c r="H70" s="19"/>
      <c r="I70" s="8"/>
      <c r="J70" s="19"/>
      <c r="K70" s="19"/>
      <c r="L70" s="19"/>
      <c r="M70" s="19"/>
      <c r="N70" s="19"/>
      <c r="O70" s="19"/>
      <c r="P70" s="19"/>
      <c r="Q70" s="8"/>
    </row>
    <row r="71" spans="1:17">
      <c r="A71" s="8"/>
      <c r="B71" s="19"/>
      <c r="C71" s="19"/>
      <c r="D71" s="19"/>
      <c r="E71" s="19"/>
      <c r="F71" s="19"/>
      <c r="G71" s="19"/>
      <c r="H71" s="19"/>
      <c r="I71" s="8"/>
      <c r="J71" s="19"/>
      <c r="K71" s="19"/>
      <c r="L71" s="19"/>
      <c r="M71" s="19"/>
      <c r="N71" s="19"/>
      <c r="O71" s="19"/>
      <c r="P71" s="19"/>
      <c r="Q71" s="8"/>
    </row>
    <row r="72" spans="1:17">
      <c r="A72" s="8"/>
      <c r="B72" s="19"/>
      <c r="C72" s="19"/>
      <c r="D72" s="19"/>
      <c r="E72" s="19"/>
      <c r="F72" s="19"/>
      <c r="G72" s="19"/>
      <c r="H72" s="19"/>
      <c r="I72" s="8"/>
      <c r="J72" s="19"/>
      <c r="K72" s="19"/>
      <c r="L72" s="19"/>
      <c r="M72" s="19"/>
      <c r="N72" s="19"/>
      <c r="O72" s="19"/>
      <c r="P72" s="19"/>
      <c r="Q72" s="8"/>
    </row>
    <row r="73" spans="1:17">
      <c r="A73" s="8"/>
      <c r="B73" s="19"/>
      <c r="C73" s="19"/>
      <c r="D73" s="19"/>
      <c r="E73" s="19"/>
      <c r="F73" s="19"/>
      <c r="G73" s="19"/>
      <c r="H73" s="19"/>
      <c r="I73" s="8"/>
      <c r="J73" s="19"/>
      <c r="K73" s="19"/>
      <c r="L73" s="19"/>
      <c r="M73" s="19"/>
      <c r="N73" s="19"/>
      <c r="O73" s="19"/>
      <c r="P73" s="19"/>
      <c r="Q73" s="8"/>
    </row>
    <row r="74" spans="1:17">
      <c r="A74" s="8"/>
      <c r="B74" s="19"/>
      <c r="C74" s="19"/>
      <c r="D74" s="19"/>
      <c r="E74" s="19"/>
      <c r="F74" s="15" t="s">
        <v>38</v>
      </c>
      <c r="G74" s="16">
        <f>SUM(C61:H61)</f>
        <v>30</v>
      </c>
      <c r="H74" s="15" t="s">
        <v>39</v>
      </c>
      <c r="I74" s="14"/>
      <c r="J74" s="19"/>
      <c r="K74" s="19"/>
      <c r="L74" s="19"/>
      <c r="M74" s="19"/>
      <c r="N74" s="15" t="s">
        <v>38</v>
      </c>
      <c r="O74" s="16">
        <f>SUM(K61:P61)</f>
        <v>30</v>
      </c>
      <c r="P74" s="15" t="s">
        <v>39</v>
      </c>
      <c r="Q74" s="8"/>
    </row>
    <row r="75" spans="1:17">
      <c r="A75" s="8"/>
      <c r="B75" s="8"/>
      <c r="C75" s="8"/>
      <c r="D75" s="8"/>
      <c r="E75" s="8"/>
      <c r="F75" s="8"/>
      <c r="G75" s="14"/>
      <c r="H75" s="20"/>
      <c r="I75" s="14"/>
      <c r="J75" s="8"/>
      <c r="K75" s="8"/>
      <c r="L75" s="8"/>
      <c r="M75" s="8"/>
      <c r="N75" s="8"/>
      <c r="O75" s="14"/>
      <c r="P75" s="20"/>
      <c r="Q75" s="8"/>
    </row>
    <row r="76" spans="1:17" ht="18.75" hidden="1">
      <c r="A76" s="8"/>
      <c r="B76" s="5">
        <f>'REKOD PRESTASI MURID'!M11</f>
        <v>0</v>
      </c>
      <c r="C76" s="6"/>
      <c r="D76" s="6"/>
      <c r="E76" s="6"/>
      <c r="F76" s="6"/>
      <c r="G76" s="6"/>
      <c r="H76" s="7"/>
      <c r="I76" s="4"/>
      <c r="J76" s="5">
        <f>'REKOD PRESTASI MURID'!N11</f>
        <v>0</v>
      </c>
      <c r="K76" s="6"/>
      <c r="L76" s="6"/>
      <c r="M76" s="6"/>
      <c r="N76" s="6"/>
      <c r="O76" s="6"/>
      <c r="P76" s="7"/>
      <c r="Q76" s="8"/>
    </row>
    <row r="77" spans="1:17" hidden="1">
      <c r="A77" s="8"/>
      <c r="B77" s="9" t="s">
        <v>25</v>
      </c>
      <c r="C77" s="10" t="s">
        <v>31</v>
      </c>
      <c r="D77" s="10" t="s">
        <v>32</v>
      </c>
      <c r="E77" s="10" t="s">
        <v>33</v>
      </c>
      <c r="F77" s="10" t="s">
        <v>34</v>
      </c>
      <c r="G77" s="10" t="s">
        <v>35</v>
      </c>
      <c r="H77" s="10" t="s">
        <v>36</v>
      </c>
      <c r="I77" s="8"/>
      <c r="J77" s="9" t="s">
        <v>25</v>
      </c>
      <c r="K77" s="10" t="s">
        <v>31</v>
      </c>
      <c r="L77" s="10" t="s">
        <v>32</v>
      </c>
      <c r="M77" s="10" t="s">
        <v>33</v>
      </c>
      <c r="N77" s="10" t="s">
        <v>34</v>
      </c>
      <c r="O77" s="10" t="s">
        <v>35</v>
      </c>
      <c r="P77" s="10" t="s">
        <v>36</v>
      </c>
      <c r="Q77" s="8"/>
    </row>
    <row r="78" spans="1:17" hidden="1">
      <c r="A78" s="8"/>
      <c r="B78" s="11" t="s">
        <v>37</v>
      </c>
      <c r="C78" s="11">
        <f>COUNTIF('REKOD PRESTASI MURID'!$M$12:$M$65,1)</f>
        <v>0</v>
      </c>
      <c r="D78" s="11">
        <f>COUNTIF('REKOD PRESTASI MURID'!$M$12:$M$65,2)</f>
        <v>0</v>
      </c>
      <c r="E78" s="11">
        <f>COUNTIF('REKOD PRESTASI MURID'!$M$12:$M$65,3)</f>
        <v>0</v>
      </c>
      <c r="F78" s="11">
        <f>COUNTIF('REKOD PRESTASI MURID'!$M$12:$M$65,4)</f>
        <v>0</v>
      </c>
      <c r="G78" s="11">
        <f>COUNTIF('REKOD PRESTASI MURID'!$M$12:$M$65,5)</f>
        <v>0</v>
      </c>
      <c r="H78" s="11">
        <f>COUNTIF('REKOD PRESTASI MURID'!$M$12:$M$65,6)</f>
        <v>0</v>
      </c>
      <c r="I78" s="8"/>
      <c r="J78" s="11" t="s">
        <v>37</v>
      </c>
      <c r="K78" s="11">
        <f>COUNTIF('REKOD PRESTASI MURID'!$N$12:$N$65,1)</f>
        <v>0</v>
      </c>
      <c r="L78" s="11">
        <f>COUNTIF('REKOD PRESTASI MURID'!$N$12:$N$65,2)</f>
        <v>0</v>
      </c>
      <c r="M78" s="11">
        <f>COUNTIF('REKOD PRESTASI MURID'!$N$12:$N$65,3)</f>
        <v>0</v>
      </c>
      <c r="N78" s="11">
        <f>COUNTIF('REKOD PRESTASI MURID'!$N$12:$N$65,4)</f>
        <v>0</v>
      </c>
      <c r="O78" s="11">
        <f>COUNTIF('REKOD PRESTASI MURID'!$N$12:$N$65,5)</f>
        <v>0</v>
      </c>
      <c r="P78" s="11">
        <f>COUNTIF('REKOD PRESTASI MURID'!$N$12:$N$65,6)</f>
        <v>0</v>
      </c>
      <c r="Q78" s="8"/>
    </row>
    <row r="79" spans="1:17" hidden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</row>
    <row r="80" spans="1:17" hidden="1">
      <c r="A80" s="8"/>
      <c r="B80" s="8"/>
      <c r="C80" s="8"/>
      <c r="D80" s="8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</row>
    <row r="81" spans="1:17" hidden="1">
      <c r="A81" s="8"/>
      <c r="B81" s="8"/>
      <c r="C81" s="8"/>
      <c r="D81" s="8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</row>
    <row r="82" spans="1:17" hidden="1">
      <c r="A82" s="8"/>
      <c r="B82" s="8"/>
      <c r="C82" s="8"/>
      <c r="D82" s="8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spans="1:17" hidden="1">
      <c r="A83" s="8"/>
      <c r="B83" s="8"/>
      <c r="C83" s="8"/>
      <c r="D83" s="8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</row>
    <row r="84" spans="1:17" hidden="1">
      <c r="A84" s="8"/>
      <c r="B84" s="8"/>
      <c r="C84" s="8"/>
      <c r="D84" s="8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</row>
    <row r="85" spans="1:17" hidden="1">
      <c r="A85" s="8"/>
      <c r="B85" s="8"/>
      <c r="C85" s="8"/>
      <c r="D85" s="8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</row>
    <row r="86" spans="1:17" hidden="1">
      <c r="A86" s="8"/>
      <c r="B86" s="8"/>
      <c r="C86" s="8"/>
      <c r="D86" s="8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</row>
    <row r="87" spans="1:17" hidden="1">
      <c r="A87" s="8"/>
      <c r="B87" s="8"/>
      <c r="C87" s="8"/>
      <c r="D87" s="8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</row>
    <row r="88" spans="1:17" hidden="1">
      <c r="A88" s="8"/>
      <c r="B88" s="8"/>
      <c r="C88" s="8"/>
      <c r="D88" s="8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</row>
    <row r="89" spans="1:17" hidden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</row>
    <row r="90" spans="1:17" hidden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</row>
    <row r="91" spans="1:17" hidden="1">
      <c r="A91" s="8"/>
      <c r="B91" s="12"/>
      <c r="C91" s="13"/>
      <c r="D91" s="14"/>
      <c r="E91" s="14"/>
      <c r="F91" s="15" t="s">
        <v>38</v>
      </c>
      <c r="G91" s="16">
        <f>SUM(C78:H78)</f>
        <v>0</v>
      </c>
      <c r="H91" s="15" t="s">
        <v>39</v>
      </c>
      <c r="I91" s="8"/>
      <c r="J91" s="8"/>
      <c r="K91" s="8"/>
      <c r="L91" s="8"/>
      <c r="M91" s="8"/>
      <c r="N91" s="15" t="s">
        <v>38</v>
      </c>
      <c r="O91" s="16">
        <f>SUM(K78:P78)</f>
        <v>0</v>
      </c>
      <c r="P91" s="15" t="s">
        <v>39</v>
      </c>
      <c r="Q91" s="8"/>
    </row>
    <row r="92" spans="1:17" hidden="1">
      <c r="A92" s="8"/>
      <c r="B92" s="6"/>
      <c r="C92" s="6"/>
      <c r="D92" s="6"/>
      <c r="E92" s="6"/>
      <c r="F92" s="4"/>
      <c r="G92" s="6"/>
      <c r="H92" s="6"/>
      <c r="I92" s="4"/>
      <c r="J92" s="4"/>
      <c r="K92" s="4"/>
      <c r="L92" s="4"/>
      <c r="M92" s="4"/>
      <c r="N92" s="4"/>
      <c r="O92" s="18"/>
      <c r="P92" s="6"/>
      <c r="Q92" s="8"/>
    </row>
    <row r="93" spans="1:17" hidden="1">
      <c r="A93" s="8"/>
      <c r="B93" s="4"/>
      <c r="C93" s="4"/>
      <c r="D93" s="4"/>
      <c r="E93" s="4"/>
      <c r="F93" s="4"/>
      <c r="G93" s="6"/>
      <c r="H93" s="17"/>
      <c r="I93" s="4"/>
      <c r="J93" s="4"/>
      <c r="K93" s="4"/>
      <c r="L93" s="4"/>
      <c r="M93" s="4"/>
      <c r="N93" s="4"/>
      <c r="O93" s="6"/>
      <c r="P93" s="17"/>
      <c r="Q93" s="8"/>
    </row>
    <row r="94" spans="1:17" ht="18.75" hidden="1">
      <c r="A94" s="8"/>
      <c r="B94" s="5">
        <f>'REKOD PRESTASI MURID'!O11</f>
        <v>0</v>
      </c>
      <c r="C94" s="18"/>
      <c r="D94" s="18"/>
      <c r="E94" s="18"/>
      <c r="F94" s="18"/>
      <c r="G94" s="18"/>
      <c r="H94" s="7"/>
      <c r="I94" s="4"/>
      <c r="J94" s="5">
        <f>'REKOD PRESTASI MURID'!P11</f>
        <v>0</v>
      </c>
      <c r="K94" s="5"/>
      <c r="L94" s="5"/>
      <c r="M94" s="5"/>
      <c r="N94" s="5"/>
      <c r="O94" s="5"/>
      <c r="P94" s="5"/>
      <c r="Q94" s="8"/>
    </row>
    <row r="95" spans="1:17" hidden="1">
      <c r="A95" s="8"/>
      <c r="B95" s="9" t="s">
        <v>25</v>
      </c>
      <c r="C95" s="10" t="s">
        <v>31</v>
      </c>
      <c r="D95" s="10" t="s">
        <v>32</v>
      </c>
      <c r="E95" s="10" t="s">
        <v>33</v>
      </c>
      <c r="F95" s="10" t="s">
        <v>34</v>
      </c>
      <c r="G95" s="10" t="s">
        <v>35</v>
      </c>
      <c r="H95" s="10" t="s">
        <v>36</v>
      </c>
      <c r="I95" s="8"/>
      <c r="J95" s="9" t="s">
        <v>25</v>
      </c>
      <c r="K95" s="10" t="s">
        <v>31</v>
      </c>
      <c r="L95" s="10" t="s">
        <v>32</v>
      </c>
      <c r="M95" s="10" t="s">
        <v>33</v>
      </c>
      <c r="N95" s="10" t="s">
        <v>34</v>
      </c>
      <c r="O95" s="10" t="s">
        <v>35</v>
      </c>
      <c r="P95" s="10" t="s">
        <v>36</v>
      </c>
      <c r="Q95" s="8"/>
    </row>
    <row r="96" spans="1:17" hidden="1">
      <c r="A96" s="8"/>
      <c r="B96" s="11" t="s">
        <v>37</v>
      </c>
      <c r="C96" s="11">
        <f>COUNTIF('REKOD PRESTASI MURID'!$O$12:$O$65,1)</f>
        <v>0</v>
      </c>
      <c r="D96" s="11">
        <f>COUNTIF('REKOD PRESTASI MURID'!$O$12:$O$65,2)</f>
        <v>0</v>
      </c>
      <c r="E96" s="11">
        <f>COUNTIF('REKOD PRESTASI MURID'!$O$12:$O$65,3)</f>
        <v>0</v>
      </c>
      <c r="F96" s="11">
        <f>COUNTIF('REKOD PRESTASI MURID'!$O$12:$O$65,4)</f>
        <v>0</v>
      </c>
      <c r="G96" s="11">
        <f>COUNTIF('REKOD PRESTASI MURID'!$O$12:$O$65,5)</f>
        <v>0</v>
      </c>
      <c r="H96" s="11">
        <f>COUNTIF('REKOD PRESTASI MURID'!$O$12:$O$65,6)</f>
        <v>0</v>
      </c>
      <c r="I96" s="8"/>
      <c r="J96" s="11" t="s">
        <v>37</v>
      </c>
      <c r="K96" s="11">
        <f>COUNTIF('REKOD PRESTASI MURID'!$P$12:$P$65,1)</f>
        <v>0</v>
      </c>
      <c r="L96" s="11">
        <f>COUNTIF('REKOD PRESTASI MURID'!$P$12:$P$65,2)</f>
        <v>0</v>
      </c>
      <c r="M96" s="11">
        <f>COUNTIF('REKOD PRESTASI MURID'!$P$12:$P$65,3)</f>
        <v>0</v>
      </c>
      <c r="N96" s="11">
        <f>COUNTIF('REKOD PRESTASI MURID'!$P$12:$P$65,4)</f>
        <v>0</v>
      </c>
      <c r="O96" s="11">
        <f>COUNTIF('REKOD PRESTASI MURID'!$P$12:$P$65,5)</f>
        <v>0</v>
      </c>
      <c r="P96" s="11">
        <f>COUNTIF('REKOD PRESTASI MURID'!$P$12:$P$65,6)</f>
        <v>0</v>
      </c>
      <c r="Q96" s="8"/>
    </row>
    <row r="97" spans="1:17" hidden="1">
      <c r="A97" s="8"/>
      <c r="B97" s="19"/>
      <c r="C97" s="19"/>
      <c r="D97" s="19"/>
      <c r="E97" s="19"/>
      <c r="F97" s="19"/>
      <c r="G97" s="19"/>
      <c r="H97" s="19"/>
      <c r="I97" s="8"/>
      <c r="J97" s="19"/>
      <c r="K97" s="19"/>
      <c r="L97" s="19"/>
      <c r="M97" s="19"/>
      <c r="N97" s="19"/>
      <c r="O97" s="19"/>
      <c r="P97" s="19"/>
      <c r="Q97" s="8"/>
    </row>
    <row r="98" spans="1:17" hidden="1">
      <c r="A98" s="8"/>
      <c r="B98" s="19"/>
      <c r="C98" s="19"/>
      <c r="D98" s="19"/>
      <c r="E98" s="19"/>
      <c r="F98" s="19"/>
      <c r="G98" s="19"/>
      <c r="H98" s="19"/>
      <c r="I98" s="8"/>
      <c r="J98" s="19"/>
      <c r="K98" s="19"/>
      <c r="L98" s="19"/>
      <c r="M98" s="19"/>
      <c r="N98" s="23"/>
      <c r="O98" s="23"/>
      <c r="P98" s="23"/>
      <c r="Q98" s="8"/>
    </row>
    <row r="99" spans="1:17" hidden="1">
      <c r="A99" s="8"/>
      <c r="B99" s="19"/>
      <c r="C99" s="19"/>
      <c r="D99" s="19"/>
      <c r="E99" s="19"/>
      <c r="F99" s="19"/>
      <c r="G99" s="19"/>
      <c r="H99" s="19"/>
      <c r="I99" s="8"/>
      <c r="J99" s="19"/>
      <c r="K99" s="19"/>
      <c r="L99" s="19"/>
      <c r="M99" s="19"/>
      <c r="N99" s="23"/>
      <c r="O99" s="23"/>
      <c r="P99" s="23"/>
      <c r="Q99" s="8"/>
    </row>
    <row r="100" spans="1:17" hidden="1">
      <c r="A100" s="8"/>
      <c r="B100" s="19"/>
      <c r="C100" s="19"/>
      <c r="D100" s="19"/>
      <c r="E100" s="19"/>
      <c r="F100" s="19"/>
      <c r="G100" s="19"/>
      <c r="H100" s="19"/>
      <c r="I100" s="8"/>
      <c r="J100" s="19"/>
      <c r="K100" s="19"/>
      <c r="L100" s="19"/>
      <c r="M100" s="19"/>
      <c r="N100" s="23"/>
      <c r="O100" s="23"/>
      <c r="P100" s="23"/>
      <c r="Q100" s="8"/>
    </row>
    <row r="101" spans="1:17" hidden="1">
      <c r="A101" s="8"/>
      <c r="B101" s="19"/>
      <c r="C101" s="19"/>
      <c r="D101" s="19"/>
      <c r="E101" s="19"/>
      <c r="F101" s="19"/>
      <c r="G101" s="19"/>
      <c r="H101" s="19"/>
      <c r="I101" s="8"/>
      <c r="J101" s="19"/>
      <c r="K101" s="19"/>
      <c r="L101" s="19"/>
      <c r="M101" s="19"/>
      <c r="N101" s="23"/>
      <c r="O101" s="23"/>
      <c r="P101" s="23"/>
      <c r="Q101" s="8"/>
    </row>
    <row r="102" spans="1:17" hidden="1">
      <c r="A102" s="8"/>
      <c r="B102" s="19"/>
      <c r="C102" s="19"/>
      <c r="D102" s="19"/>
      <c r="E102" s="19"/>
      <c r="F102" s="19"/>
      <c r="G102" s="19"/>
      <c r="H102" s="19"/>
      <c r="I102" s="8"/>
      <c r="J102" s="19"/>
      <c r="K102" s="19"/>
      <c r="L102" s="19"/>
      <c r="M102" s="19"/>
      <c r="N102" s="23"/>
      <c r="O102" s="23"/>
      <c r="P102" s="23"/>
      <c r="Q102" s="8"/>
    </row>
    <row r="103" spans="1:17" hidden="1">
      <c r="A103" s="8"/>
      <c r="B103" s="19"/>
      <c r="C103" s="19"/>
      <c r="D103" s="19"/>
      <c r="E103" s="19"/>
      <c r="F103" s="19"/>
      <c r="G103" s="19"/>
      <c r="H103" s="19"/>
      <c r="I103" s="8"/>
      <c r="J103" s="19"/>
      <c r="K103" s="19"/>
      <c r="L103" s="19"/>
      <c r="M103" s="19"/>
      <c r="N103" s="23"/>
      <c r="O103" s="23"/>
      <c r="P103" s="23"/>
      <c r="Q103" s="8"/>
    </row>
    <row r="104" spans="1:17" hidden="1">
      <c r="A104" s="8"/>
      <c r="B104" s="19"/>
      <c r="C104" s="19"/>
      <c r="D104" s="19"/>
      <c r="E104" s="19"/>
      <c r="F104" s="19"/>
      <c r="G104" s="19"/>
      <c r="H104" s="19"/>
      <c r="I104" s="8"/>
      <c r="J104" s="19"/>
      <c r="K104" s="19"/>
      <c r="L104" s="19"/>
      <c r="M104" s="19"/>
      <c r="N104" s="23"/>
      <c r="O104" s="23"/>
      <c r="P104" s="23"/>
      <c r="Q104" s="8"/>
    </row>
    <row r="105" spans="1:17" hidden="1">
      <c r="A105" s="8"/>
      <c r="B105" s="19"/>
      <c r="C105" s="19"/>
      <c r="D105" s="19"/>
      <c r="E105" s="19"/>
      <c r="F105" s="19"/>
      <c r="G105" s="19"/>
      <c r="H105" s="19"/>
      <c r="I105" s="8"/>
      <c r="J105" s="19"/>
      <c r="K105" s="19"/>
      <c r="L105" s="19"/>
      <c r="M105" s="19"/>
      <c r="N105" s="23"/>
      <c r="O105" s="23"/>
      <c r="P105" s="23"/>
      <c r="Q105" s="8"/>
    </row>
    <row r="106" spans="1:17" hidden="1">
      <c r="A106" s="8"/>
      <c r="B106" s="19"/>
      <c r="C106" s="19"/>
      <c r="D106" s="19"/>
      <c r="E106" s="19"/>
      <c r="F106" s="19"/>
      <c r="G106" s="19"/>
      <c r="H106" s="19"/>
      <c r="I106" s="8"/>
      <c r="J106" s="19"/>
      <c r="K106" s="19"/>
      <c r="L106" s="19"/>
      <c r="M106" s="19"/>
      <c r="N106" s="19"/>
      <c r="O106" s="19"/>
      <c r="P106" s="19"/>
      <c r="Q106" s="8"/>
    </row>
    <row r="107" spans="1:17" hidden="1">
      <c r="A107" s="8"/>
      <c r="B107" s="19"/>
      <c r="C107" s="19"/>
      <c r="D107" s="19"/>
      <c r="E107" s="19"/>
      <c r="F107" s="19"/>
      <c r="G107" s="19"/>
      <c r="H107" s="19"/>
      <c r="I107" s="8"/>
      <c r="J107" s="19"/>
      <c r="K107" s="19"/>
      <c r="L107" s="19"/>
      <c r="M107" s="19"/>
      <c r="N107" s="19"/>
      <c r="O107" s="19"/>
      <c r="P107" s="19"/>
      <c r="Q107" s="8"/>
    </row>
    <row r="108" spans="1:17" hidden="1">
      <c r="A108" s="8"/>
      <c r="B108" s="19"/>
      <c r="C108" s="19"/>
      <c r="D108" s="19"/>
      <c r="E108" s="19"/>
      <c r="F108" s="19"/>
      <c r="G108" s="19"/>
      <c r="H108" s="19"/>
      <c r="I108" s="8"/>
      <c r="J108" s="19"/>
      <c r="K108" s="19"/>
      <c r="L108" s="19"/>
      <c r="M108" s="19"/>
      <c r="N108" s="19"/>
      <c r="O108" s="19"/>
      <c r="P108" s="19"/>
      <c r="Q108" s="8"/>
    </row>
    <row r="109" spans="1:17" hidden="1">
      <c r="A109" s="8"/>
      <c r="B109" s="19"/>
      <c r="C109" s="19"/>
      <c r="D109" s="19"/>
      <c r="E109" s="19"/>
      <c r="F109" s="15" t="s">
        <v>38</v>
      </c>
      <c r="G109" s="16">
        <f>SUM(C96:H96)</f>
        <v>0</v>
      </c>
      <c r="H109" s="15" t="s">
        <v>39</v>
      </c>
      <c r="I109" s="14"/>
      <c r="J109" s="19"/>
      <c r="K109" s="19"/>
      <c r="L109" s="19"/>
      <c r="M109" s="19"/>
      <c r="N109" s="15" t="s">
        <v>38</v>
      </c>
      <c r="O109" s="16">
        <f>SUM(K96:P96)</f>
        <v>0</v>
      </c>
      <c r="P109" s="15" t="s">
        <v>39</v>
      </c>
      <c r="Q109" s="8"/>
    </row>
    <row r="110" spans="1:17" hidden="1">
      <c r="A110" s="8"/>
      <c r="B110" s="8"/>
      <c r="C110" s="8"/>
      <c r="D110" s="8"/>
      <c r="E110" s="8"/>
      <c r="F110" s="8"/>
      <c r="G110" s="14"/>
      <c r="H110" s="20"/>
      <c r="I110" s="14"/>
      <c r="J110" s="8"/>
      <c r="K110" s="8"/>
      <c r="L110" s="8"/>
      <c r="M110" s="8"/>
      <c r="N110" s="8"/>
      <c r="O110" s="14"/>
      <c r="P110" s="20"/>
      <c r="Q110" s="8"/>
    </row>
    <row r="111" spans="1:17" ht="18.75" hidden="1">
      <c r="A111" s="8"/>
      <c r="B111" s="5">
        <f>'REKOD PRESTASI MURID'!Q11</f>
        <v>0</v>
      </c>
      <c r="C111" s="6"/>
      <c r="D111" s="6"/>
      <c r="E111" s="6"/>
      <c r="F111" s="6"/>
      <c r="G111" s="6"/>
      <c r="H111" s="7"/>
      <c r="I111" s="4"/>
      <c r="J111" s="5">
        <f>'REKOD PRESTASI MURID'!R11</f>
        <v>0</v>
      </c>
      <c r="K111" s="6"/>
      <c r="L111" s="6"/>
      <c r="M111" s="6"/>
      <c r="N111" s="6"/>
      <c r="O111" s="6"/>
      <c r="P111" s="7"/>
      <c r="Q111" s="8"/>
    </row>
    <row r="112" spans="1:17" hidden="1">
      <c r="A112" s="8"/>
      <c r="B112" s="9" t="s">
        <v>25</v>
      </c>
      <c r="C112" s="10" t="s">
        <v>31</v>
      </c>
      <c r="D112" s="10" t="s">
        <v>32</v>
      </c>
      <c r="E112" s="10" t="s">
        <v>33</v>
      </c>
      <c r="F112" s="10" t="s">
        <v>34</v>
      </c>
      <c r="G112" s="10" t="s">
        <v>35</v>
      </c>
      <c r="H112" s="10" t="s">
        <v>36</v>
      </c>
      <c r="I112" s="8"/>
      <c r="J112" s="9" t="s">
        <v>25</v>
      </c>
      <c r="K112" s="10" t="s">
        <v>31</v>
      </c>
      <c r="L112" s="10" t="s">
        <v>32</v>
      </c>
      <c r="M112" s="10" t="s">
        <v>33</v>
      </c>
      <c r="N112" s="10" t="s">
        <v>34</v>
      </c>
      <c r="O112" s="10" t="s">
        <v>35</v>
      </c>
      <c r="P112" s="10" t="s">
        <v>36</v>
      </c>
      <c r="Q112" s="8"/>
    </row>
    <row r="113" spans="1:17" hidden="1">
      <c r="A113" s="8"/>
      <c r="B113" s="11" t="s">
        <v>37</v>
      </c>
      <c r="C113" s="11">
        <f>COUNTIF('REKOD PRESTASI MURID'!$Q$12:$Q$65,1)</f>
        <v>0</v>
      </c>
      <c r="D113" s="11">
        <f>COUNTIF('REKOD PRESTASI MURID'!$Q$12:$Q$65,2)</f>
        <v>0</v>
      </c>
      <c r="E113" s="11">
        <f>COUNTIF('REKOD PRESTASI MURID'!$Q$12:$Q$65,3)</f>
        <v>0</v>
      </c>
      <c r="F113" s="11">
        <f>COUNTIF('REKOD PRESTASI MURID'!$Q$12:$Q$65,4)</f>
        <v>0</v>
      </c>
      <c r="G113" s="11">
        <f>COUNTIF('REKOD PRESTASI MURID'!$Q$12:$Q$65,5)</f>
        <v>0</v>
      </c>
      <c r="H113" s="11">
        <f>COUNTIF('REKOD PRESTASI MURID'!$Q$12:$Q$65,6)</f>
        <v>0</v>
      </c>
      <c r="I113" s="8"/>
      <c r="J113" s="11" t="s">
        <v>37</v>
      </c>
      <c r="K113" s="11">
        <f>COUNTIF('REKOD PRESTASI MURID'!$R$12:$R$65,1)</f>
        <v>0</v>
      </c>
      <c r="L113" s="11">
        <f>COUNTIF('REKOD PRESTASI MURID'!$R$12:$R$65,2)</f>
        <v>0</v>
      </c>
      <c r="M113" s="11">
        <f>COUNTIF('REKOD PRESTASI MURID'!$R$12:$R$65,3)</f>
        <v>0</v>
      </c>
      <c r="N113" s="11">
        <f>COUNTIF('REKOD PRESTASI MURID'!$R$12:$R$65,4)</f>
        <v>0</v>
      </c>
      <c r="O113" s="11">
        <f>COUNTIF('REKOD PRESTASI MURID'!$R$12:$R$65,5)</f>
        <v>0</v>
      </c>
      <c r="P113" s="11">
        <f>COUNTIF('REKOD PRESTASI MURID'!$R$12:$R$65,6)</f>
        <v>0</v>
      </c>
      <c r="Q113" s="8"/>
    </row>
    <row r="114" spans="1:17" hidden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</row>
    <row r="115" spans="1:17" hidden="1">
      <c r="A115" s="8"/>
      <c r="B115" s="8"/>
      <c r="C115" s="8"/>
      <c r="D115" s="8"/>
      <c r="E115" s="8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</row>
    <row r="116" spans="1:17" hidden="1">
      <c r="A116" s="8"/>
      <c r="B116" s="8"/>
      <c r="C116" s="8"/>
      <c r="D116" s="8"/>
      <c r="E116" s="8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</row>
    <row r="117" spans="1:17" hidden="1">
      <c r="A117" s="8"/>
      <c r="B117" s="8"/>
      <c r="C117" s="8"/>
      <c r="D117" s="8"/>
      <c r="E117" s="8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</row>
    <row r="118" spans="1:17" hidden="1">
      <c r="A118" s="8"/>
      <c r="B118" s="8"/>
      <c r="C118" s="8"/>
      <c r="D118" s="8"/>
      <c r="E118" s="8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</row>
    <row r="119" spans="1:17" hidden="1">
      <c r="A119" s="8"/>
      <c r="B119" s="8"/>
      <c r="C119" s="8"/>
      <c r="D119" s="8"/>
      <c r="E119" s="8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</row>
    <row r="120" spans="1:17" hidden="1">
      <c r="A120" s="8"/>
      <c r="B120" s="8"/>
      <c r="C120" s="8"/>
      <c r="D120" s="8"/>
      <c r="E120" s="8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</row>
    <row r="121" spans="1:17" hidden="1">
      <c r="A121" s="8"/>
      <c r="B121" s="8"/>
      <c r="C121" s="8"/>
      <c r="D121" s="8"/>
      <c r="E121" s="8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</row>
    <row r="122" spans="1:17" hidden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24"/>
      <c r="O122" s="24"/>
      <c r="P122" s="24"/>
      <c r="Q122" s="8"/>
    </row>
    <row r="123" spans="1:17" hidden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</row>
    <row r="124" spans="1:17" hidden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</row>
    <row r="125" spans="1:17" hidden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</row>
    <row r="126" spans="1:17" hidden="1">
      <c r="A126" s="8"/>
      <c r="B126" s="12"/>
      <c r="C126" s="13"/>
      <c r="D126" s="14"/>
      <c r="E126" s="14"/>
      <c r="F126" s="15" t="s">
        <v>38</v>
      </c>
      <c r="G126" s="16">
        <f>SUM(C113:H113)</f>
        <v>0</v>
      </c>
      <c r="H126" s="15" t="s">
        <v>39</v>
      </c>
      <c r="I126" s="8"/>
      <c r="J126" s="8"/>
      <c r="K126" s="8"/>
      <c r="L126" s="8"/>
      <c r="M126" s="8"/>
      <c r="N126" s="15" t="s">
        <v>38</v>
      </c>
      <c r="O126" s="16">
        <f>SUM(K113:P113)</f>
        <v>0</v>
      </c>
      <c r="P126" s="15" t="s">
        <v>39</v>
      </c>
      <c r="Q126" s="8"/>
    </row>
    <row r="127" spans="1:17" hidden="1">
      <c r="A127" s="8"/>
      <c r="B127" s="6"/>
      <c r="C127" s="6"/>
      <c r="D127" s="6"/>
      <c r="E127" s="6"/>
      <c r="F127" s="4"/>
      <c r="G127" s="6"/>
      <c r="H127" s="6"/>
      <c r="I127" s="4"/>
      <c r="J127" s="4"/>
      <c r="K127" s="4"/>
      <c r="L127" s="4"/>
      <c r="M127" s="4"/>
      <c r="N127" s="4"/>
      <c r="O127" s="18"/>
      <c r="P127" s="6"/>
      <c r="Q127" s="8"/>
    </row>
    <row r="128" spans="1:17" hidden="1">
      <c r="A128" s="8"/>
      <c r="B128" s="4"/>
      <c r="C128" s="4"/>
      <c r="D128" s="4"/>
      <c r="E128" s="4"/>
      <c r="F128" s="4"/>
      <c r="G128" s="6"/>
      <c r="H128" s="17"/>
      <c r="I128" s="4"/>
      <c r="J128" s="4"/>
      <c r="K128" s="4"/>
      <c r="L128" s="4"/>
      <c r="M128" s="4"/>
      <c r="N128" s="4"/>
      <c r="O128" s="6"/>
      <c r="P128" s="17"/>
      <c r="Q128" s="8"/>
    </row>
    <row r="129" spans="1:17" ht="18.75" hidden="1">
      <c r="A129" s="8"/>
      <c r="B129" s="5">
        <f>'REKOD PRESTASI MURID'!S11</f>
        <v>0</v>
      </c>
      <c r="C129" s="18" t="s">
        <v>40</v>
      </c>
      <c r="D129" s="18"/>
      <c r="E129" s="18"/>
      <c r="F129" s="18"/>
      <c r="G129" s="18"/>
      <c r="H129" s="7"/>
      <c r="I129" s="4"/>
      <c r="J129" s="5">
        <f>'REKOD PRESTASI MURID'!T11</f>
        <v>0</v>
      </c>
      <c r="K129" s="18" t="s">
        <v>41</v>
      </c>
      <c r="L129" s="18"/>
      <c r="M129" s="18"/>
      <c r="N129" s="18"/>
      <c r="O129" s="18"/>
      <c r="P129" s="7"/>
      <c r="Q129" s="8"/>
    </row>
    <row r="130" spans="1:17" hidden="1">
      <c r="A130" s="8"/>
      <c r="B130" s="9" t="s">
        <v>25</v>
      </c>
      <c r="C130" s="10" t="s">
        <v>31</v>
      </c>
      <c r="D130" s="10" t="s">
        <v>32</v>
      </c>
      <c r="E130" s="10" t="s">
        <v>33</v>
      </c>
      <c r="F130" s="10" t="s">
        <v>34</v>
      </c>
      <c r="G130" s="10" t="s">
        <v>35</v>
      </c>
      <c r="H130" s="10" t="s">
        <v>36</v>
      </c>
      <c r="I130" s="8"/>
      <c r="J130" s="9" t="s">
        <v>25</v>
      </c>
      <c r="K130" s="10" t="s">
        <v>31</v>
      </c>
      <c r="L130" s="10" t="s">
        <v>32</v>
      </c>
      <c r="M130" s="10" t="s">
        <v>33</v>
      </c>
      <c r="N130" s="10" t="s">
        <v>34</v>
      </c>
      <c r="O130" s="10" t="s">
        <v>35</v>
      </c>
      <c r="P130" s="10" t="s">
        <v>36</v>
      </c>
      <c r="Q130" s="8"/>
    </row>
    <row r="131" spans="1:17" hidden="1">
      <c r="A131" s="8"/>
      <c r="B131" s="11" t="s">
        <v>37</v>
      </c>
      <c r="C131" s="11">
        <f>COUNTIF('REKOD PRESTASI MURID'!$S$12:$S$65,1)</f>
        <v>0</v>
      </c>
      <c r="D131" s="11">
        <f>COUNTIF('REKOD PRESTASI MURID'!$S$12:$S$65,2)</f>
        <v>0</v>
      </c>
      <c r="E131" s="11">
        <f>COUNTIF('REKOD PRESTASI MURID'!$S$12:$S$65,3)</f>
        <v>0</v>
      </c>
      <c r="F131" s="11">
        <f>COUNTIF('REKOD PRESTASI MURID'!$S$12:$S$65,4)</f>
        <v>0</v>
      </c>
      <c r="G131" s="11">
        <f>COUNTIF('REKOD PRESTASI MURID'!$S$12:$S$65,5)</f>
        <v>0</v>
      </c>
      <c r="H131" s="11">
        <f>COUNTIF('REKOD PRESTASI MURID'!$S$12:$S$65,6)</f>
        <v>0</v>
      </c>
      <c r="I131" s="8"/>
      <c r="J131" s="11" t="s">
        <v>37</v>
      </c>
      <c r="K131" s="11">
        <f>COUNTIF('REKOD PRESTASI MURID'!$T$12:$T$65,1)</f>
        <v>0</v>
      </c>
      <c r="L131" s="11">
        <f>COUNTIF('REKOD PRESTASI MURID'!$T$12:$T$65,2)</f>
        <v>0</v>
      </c>
      <c r="M131" s="11">
        <f>COUNTIF('REKOD PRESTASI MURID'!$T$12:$T$65,3)</f>
        <v>0</v>
      </c>
      <c r="N131" s="11">
        <f>COUNTIF('REKOD PRESTASI MURID'!$T$12:$T$65,4)</f>
        <v>0</v>
      </c>
      <c r="O131" s="11">
        <f>COUNTIF('REKOD PRESTASI MURID'!$T$12:$T$65,5)</f>
        <v>0</v>
      </c>
      <c r="P131" s="11">
        <f>COUNTIF('REKOD PRESTASI MURID'!$T$12:$T$65,6)</f>
        <v>0</v>
      </c>
      <c r="Q131" s="8"/>
    </row>
    <row r="132" spans="1:17" hidden="1">
      <c r="A132" s="8"/>
      <c r="B132" s="19"/>
      <c r="C132" s="19"/>
      <c r="D132" s="19"/>
      <c r="E132" s="19"/>
      <c r="F132" s="19"/>
      <c r="G132" s="19"/>
      <c r="H132" s="19"/>
      <c r="I132" s="8"/>
      <c r="J132" s="19"/>
      <c r="K132" s="19"/>
      <c r="L132" s="19"/>
      <c r="M132" s="19"/>
      <c r="N132" s="19"/>
      <c r="O132" s="19"/>
      <c r="P132" s="19"/>
      <c r="Q132" s="8"/>
    </row>
    <row r="133" spans="1:17" hidden="1">
      <c r="A133" s="8"/>
      <c r="B133" s="19"/>
      <c r="C133" s="19"/>
      <c r="D133" s="19"/>
      <c r="E133" s="19"/>
      <c r="F133" s="19"/>
      <c r="G133" s="19"/>
      <c r="H133" s="19"/>
      <c r="I133" s="8"/>
      <c r="J133" s="19"/>
      <c r="K133" s="19"/>
      <c r="L133" s="19"/>
      <c r="M133" s="19"/>
      <c r="N133" s="19"/>
      <c r="O133" s="19"/>
      <c r="P133" s="19"/>
      <c r="Q133" s="8"/>
    </row>
    <row r="134" spans="1:17" hidden="1">
      <c r="A134" s="8"/>
      <c r="B134" s="19"/>
      <c r="C134" s="19"/>
      <c r="D134" s="19"/>
      <c r="E134" s="19"/>
      <c r="F134" s="19"/>
      <c r="G134" s="19"/>
      <c r="H134" s="19"/>
      <c r="I134" s="8"/>
      <c r="J134" s="19"/>
      <c r="K134" s="19"/>
      <c r="L134" s="19"/>
      <c r="M134" s="19"/>
      <c r="N134" s="19"/>
      <c r="O134" s="19"/>
      <c r="P134" s="19"/>
      <c r="Q134" s="8"/>
    </row>
    <row r="135" spans="1:17" hidden="1">
      <c r="A135" s="8"/>
      <c r="B135" s="19"/>
      <c r="C135" s="19"/>
      <c r="D135" s="19"/>
      <c r="E135" s="19"/>
      <c r="F135" s="19"/>
      <c r="G135" s="19"/>
      <c r="H135" s="19"/>
      <c r="I135" s="8"/>
      <c r="J135" s="19"/>
      <c r="K135" s="19"/>
      <c r="L135" s="19"/>
      <c r="M135" s="19"/>
      <c r="N135" s="19"/>
      <c r="O135" s="19"/>
      <c r="P135" s="19"/>
      <c r="Q135" s="8"/>
    </row>
    <row r="136" spans="1:17" hidden="1">
      <c r="A136" s="8"/>
      <c r="B136" s="19"/>
      <c r="C136" s="19"/>
      <c r="D136" s="19"/>
      <c r="E136" s="19"/>
      <c r="F136" s="19"/>
      <c r="G136" s="19"/>
      <c r="H136" s="19"/>
      <c r="I136" s="8"/>
      <c r="J136" s="19"/>
      <c r="K136" s="19"/>
      <c r="L136" s="19"/>
      <c r="M136" s="19"/>
      <c r="N136" s="19"/>
      <c r="O136" s="19"/>
      <c r="P136" s="19"/>
      <c r="Q136" s="8"/>
    </row>
    <row r="137" spans="1:17" hidden="1">
      <c r="A137" s="8"/>
      <c r="B137" s="19"/>
      <c r="C137" s="19"/>
      <c r="D137" s="19"/>
      <c r="E137" s="19"/>
      <c r="F137" s="19"/>
      <c r="G137" s="19"/>
      <c r="H137" s="19"/>
      <c r="I137" s="8"/>
      <c r="J137" s="19"/>
      <c r="K137" s="19"/>
      <c r="L137" s="19"/>
      <c r="M137" s="19"/>
      <c r="N137" s="19"/>
      <c r="O137" s="19"/>
      <c r="P137" s="19"/>
      <c r="Q137" s="8"/>
    </row>
    <row r="138" spans="1:17" hidden="1">
      <c r="A138" s="8"/>
      <c r="B138" s="19"/>
      <c r="C138" s="19"/>
      <c r="D138" s="19"/>
      <c r="E138" s="19"/>
      <c r="F138" s="19"/>
      <c r="G138" s="19"/>
      <c r="H138" s="19"/>
      <c r="I138" s="8"/>
      <c r="J138" s="19"/>
      <c r="K138" s="19"/>
      <c r="L138" s="19"/>
      <c r="M138" s="19"/>
      <c r="N138" s="19"/>
      <c r="O138" s="19"/>
      <c r="P138" s="19"/>
      <c r="Q138" s="8"/>
    </row>
    <row r="139" spans="1:17" hidden="1">
      <c r="A139" s="8"/>
      <c r="B139" s="19"/>
      <c r="C139" s="19"/>
      <c r="D139" s="19"/>
      <c r="E139" s="19"/>
      <c r="F139" s="19"/>
      <c r="G139" s="19"/>
      <c r="H139" s="19"/>
      <c r="I139" s="8"/>
      <c r="J139" s="19"/>
      <c r="K139" s="19"/>
      <c r="L139" s="19"/>
      <c r="M139" s="19"/>
      <c r="N139" s="19"/>
      <c r="O139" s="19"/>
      <c r="P139" s="19"/>
      <c r="Q139" s="8"/>
    </row>
    <row r="140" spans="1:17" hidden="1">
      <c r="A140" s="8"/>
      <c r="B140" s="19"/>
      <c r="C140" s="19"/>
      <c r="D140" s="19"/>
      <c r="E140" s="19"/>
      <c r="F140" s="19"/>
      <c r="G140" s="19"/>
      <c r="H140" s="19"/>
      <c r="I140" s="8"/>
      <c r="J140" s="19"/>
      <c r="K140" s="19"/>
      <c r="L140" s="19"/>
      <c r="M140" s="19"/>
      <c r="N140" s="19"/>
      <c r="O140" s="19"/>
      <c r="P140" s="19"/>
      <c r="Q140" s="8"/>
    </row>
    <row r="141" spans="1:17" hidden="1">
      <c r="A141" s="8"/>
      <c r="B141" s="19"/>
      <c r="C141" s="19"/>
      <c r="D141" s="19"/>
      <c r="E141" s="19"/>
      <c r="F141" s="19"/>
      <c r="G141" s="19"/>
      <c r="H141" s="19"/>
      <c r="I141" s="8"/>
      <c r="J141" s="19"/>
      <c r="K141" s="19"/>
      <c r="L141" s="19"/>
      <c r="M141" s="19"/>
      <c r="N141" s="19"/>
      <c r="O141" s="19"/>
      <c r="P141" s="19"/>
      <c r="Q141" s="8"/>
    </row>
    <row r="142" spans="1:17" hidden="1">
      <c r="A142" s="8"/>
      <c r="B142" s="19"/>
      <c r="C142" s="19"/>
      <c r="D142" s="19"/>
      <c r="E142" s="19"/>
      <c r="F142" s="19"/>
      <c r="G142" s="19"/>
      <c r="H142" s="19"/>
      <c r="I142" s="8"/>
      <c r="J142" s="19"/>
      <c r="K142" s="19"/>
      <c r="L142" s="19"/>
      <c r="M142" s="19"/>
      <c r="N142" s="19"/>
      <c r="O142" s="19"/>
      <c r="P142" s="19"/>
      <c r="Q142" s="8"/>
    </row>
    <row r="143" spans="1:17" hidden="1">
      <c r="A143" s="8"/>
      <c r="B143" s="19"/>
      <c r="C143" s="19"/>
      <c r="D143" s="19"/>
      <c r="E143" s="19"/>
      <c r="F143" s="19"/>
      <c r="G143" s="19"/>
      <c r="H143" s="19"/>
      <c r="I143" s="8"/>
      <c r="J143" s="19"/>
      <c r="K143" s="19"/>
      <c r="L143" s="19"/>
      <c r="M143" s="19"/>
      <c r="N143" s="19"/>
      <c r="O143" s="19"/>
      <c r="P143" s="19"/>
      <c r="Q143" s="8"/>
    </row>
    <row r="144" spans="1:17" hidden="1">
      <c r="A144" s="8"/>
      <c r="B144" s="19"/>
      <c r="C144" s="19"/>
      <c r="D144" s="19"/>
      <c r="E144" s="19"/>
      <c r="F144" s="15" t="s">
        <v>38</v>
      </c>
      <c r="G144" s="16">
        <f>SUM(C131:H131)</f>
        <v>0</v>
      </c>
      <c r="H144" s="15" t="s">
        <v>39</v>
      </c>
      <c r="I144" s="14"/>
      <c r="J144" s="19"/>
      <c r="K144" s="19"/>
      <c r="L144" s="19"/>
      <c r="M144" s="19"/>
      <c r="N144" s="15" t="s">
        <v>38</v>
      </c>
      <c r="O144" s="16">
        <f>SUM(K131:P131)</f>
        <v>0</v>
      </c>
      <c r="P144" s="15" t="s">
        <v>39</v>
      </c>
      <c r="Q144" s="8"/>
    </row>
    <row r="145" spans="1:17" hidden="1">
      <c r="A145" s="8"/>
      <c r="B145" s="8"/>
      <c r="C145" s="8"/>
      <c r="D145" s="8"/>
      <c r="E145" s="8"/>
      <c r="F145" s="8"/>
      <c r="G145" s="14"/>
      <c r="H145" s="20"/>
      <c r="I145" s="14"/>
      <c r="J145" s="8"/>
      <c r="K145" s="8"/>
      <c r="L145" s="8"/>
      <c r="M145" s="8"/>
      <c r="N145" s="8"/>
      <c r="O145" s="14"/>
      <c r="P145" s="20"/>
      <c r="Q145" s="8"/>
    </row>
    <row r="146" spans="1:17" hidden="1">
      <c r="A146" s="8"/>
      <c r="B146" s="8"/>
      <c r="C146" s="8"/>
      <c r="D146" s="8"/>
      <c r="E146" s="8"/>
      <c r="F146" s="8"/>
      <c r="G146" s="14"/>
      <c r="H146" s="20"/>
      <c r="I146" s="14"/>
      <c r="J146" s="8"/>
      <c r="K146" s="8"/>
      <c r="L146" s="8"/>
      <c r="M146" s="8"/>
      <c r="N146" s="8"/>
      <c r="O146" s="14"/>
      <c r="P146" s="20"/>
      <c r="Q146" s="8"/>
    </row>
    <row r="147" spans="1:17" ht="18.75" hidden="1">
      <c r="A147" s="8"/>
      <c r="B147" s="5">
        <f>'REKOD PRESTASI MURID'!U11</f>
        <v>0</v>
      </c>
      <c r="C147" s="6" t="s">
        <v>42</v>
      </c>
      <c r="D147" s="6"/>
      <c r="E147" s="6"/>
      <c r="F147" s="6"/>
      <c r="G147" s="6"/>
      <c r="H147" s="7"/>
      <c r="I147" s="4"/>
      <c r="J147" s="5">
        <f>'REKOD PRESTASI MURID'!V11</f>
        <v>0</v>
      </c>
      <c r="K147" s="6" t="s">
        <v>43</v>
      </c>
      <c r="L147" s="6"/>
      <c r="M147" s="6"/>
      <c r="N147" s="6"/>
      <c r="O147" s="6"/>
      <c r="P147" s="7"/>
      <c r="Q147" s="8"/>
    </row>
    <row r="148" spans="1:17" hidden="1">
      <c r="A148" s="8"/>
      <c r="B148" s="9" t="s">
        <v>25</v>
      </c>
      <c r="C148" s="10" t="s">
        <v>31</v>
      </c>
      <c r="D148" s="10" t="s">
        <v>32</v>
      </c>
      <c r="E148" s="10" t="s">
        <v>33</v>
      </c>
      <c r="F148" s="10" t="s">
        <v>34</v>
      </c>
      <c r="G148" s="10" t="s">
        <v>35</v>
      </c>
      <c r="H148" s="10" t="s">
        <v>36</v>
      </c>
      <c r="I148" s="8"/>
      <c r="J148" s="9" t="s">
        <v>25</v>
      </c>
      <c r="K148" s="10" t="s">
        <v>31</v>
      </c>
      <c r="L148" s="10" t="s">
        <v>32</v>
      </c>
      <c r="M148" s="10" t="s">
        <v>33</v>
      </c>
      <c r="N148" s="10" t="s">
        <v>34</v>
      </c>
      <c r="O148" s="10" t="s">
        <v>35</v>
      </c>
      <c r="P148" s="10" t="s">
        <v>36</v>
      </c>
      <c r="Q148" s="8"/>
    </row>
    <row r="149" spans="1:17" hidden="1">
      <c r="A149" s="8"/>
      <c r="B149" s="11" t="s">
        <v>37</v>
      </c>
      <c r="C149" s="11">
        <f>COUNTIF('REKOD PRESTASI MURID'!$U$12:$U$65,1)</f>
        <v>0</v>
      </c>
      <c r="D149" s="11">
        <f>COUNTIF('REKOD PRESTASI MURID'!$U$12:$U$65,2)</f>
        <v>0</v>
      </c>
      <c r="E149" s="11">
        <f>COUNTIF('REKOD PRESTASI MURID'!$U$12:$U$65,3)</f>
        <v>0</v>
      </c>
      <c r="F149" s="11">
        <f>COUNTIF('REKOD PRESTASI MURID'!$U$12:$U$65,4)</f>
        <v>0</v>
      </c>
      <c r="G149" s="11">
        <f>COUNTIF('REKOD PRESTASI MURID'!$U$12:$U$65,5)</f>
        <v>0</v>
      </c>
      <c r="H149" s="11">
        <f>COUNTIF('REKOD PRESTASI MURID'!$U$12:$U$65,6)</f>
        <v>0</v>
      </c>
      <c r="I149" s="8"/>
      <c r="J149" s="11" t="s">
        <v>37</v>
      </c>
      <c r="K149" s="11">
        <f>COUNTIF('REKOD PRESTASI MURID'!$V$12:$V$65,1)</f>
        <v>0</v>
      </c>
      <c r="L149" s="11">
        <f>COUNTIF('REKOD PRESTASI MURID'!$V$12:$V$65,2)</f>
        <v>0</v>
      </c>
      <c r="M149" s="11">
        <f>COUNTIF('REKOD PRESTASI MURID'!$V$12:$V$65,3)</f>
        <v>0</v>
      </c>
      <c r="N149" s="11">
        <f>COUNTIF('REKOD PRESTASI MURID'!$V$12:$V$65,4)</f>
        <v>0</v>
      </c>
      <c r="O149" s="11">
        <f>COUNTIF('REKOD PRESTASI MURID'!$V$12:$V$65,5)</f>
        <v>0</v>
      </c>
      <c r="P149" s="11">
        <f>COUNTIF('REKOD PRESTASI MURID'!$V$12:$V$65,6)</f>
        <v>0</v>
      </c>
      <c r="Q149" s="8"/>
    </row>
    <row r="150" spans="1:17" hidden="1">
      <c r="A150" s="8"/>
      <c r="B150" s="8"/>
      <c r="C150" s="8"/>
      <c r="D150" s="8"/>
      <c r="E150" s="6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</row>
    <row r="151" spans="1:17" hidden="1">
      <c r="A151" s="8"/>
      <c r="B151" s="8"/>
      <c r="C151" s="8"/>
      <c r="D151" s="8"/>
      <c r="E151" s="8"/>
      <c r="F151" s="6"/>
      <c r="G151" s="6"/>
      <c r="H151" s="6"/>
      <c r="I151" s="8"/>
      <c r="J151" s="8"/>
      <c r="K151" s="8"/>
      <c r="L151" s="8"/>
      <c r="M151" s="8"/>
      <c r="N151" s="8"/>
      <c r="O151" s="8"/>
      <c r="P151" s="8"/>
      <c r="Q151" s="8"/>
    </row>
    <row r="152" spans="1:17" hidden="1">
      <c r="A152" s="8"/>
      <c r="B152" s="8"/>
      <c r="C152" s="8"/>
      <c r="D152" s="8"/>
      <c r="E152" s="8"/>
      <c r="F152" s="6"/>
      <c r="G152" s="6"/>
      <c r="H152" s="6"/>
      <c r="I152" s="8"/>
      <c r="J152" s="8"/>
      <c r="K152" s="8"/>
      <c r="L152" s="8"/>
      <c r="M152" s="8"/>
      <c r="N152" s="8"/>
      <c r="O152" s="8"/>
      <c r="P152" s="8"/>
      <c r="Q152" s="8"/>
    </row>
    <row r="153" spans="1:17" hidden="1">
      <c r="A153" s="8"/>
      <c r="B153" s="8"/>
      <c r="C153" s="8"/>
      <c r="D153" s="8"/>
      <c r="E153" s="8"/>
      <c r="F153" s="6"/>
      <c r="G153" s="6"/>
      <c r="H153" s="6"/>
      <c r="I153" s="8"/>
      <c r="J153" s="8"/>
      <c r="K153" s="8"/>
      <c r="L153" s="8"/>
      <c r="M153" s="8"/>
      <c r="N153" s="8"/>
      <c r="O153" s="8"/>
      <c r="P153" s="8"/>
      <c r="Q153" s="8"/>
    </row>
    <row r="154" spans="1:17" hidden="1">
      <c r="A154" s="8"/>
      <c r="B154" s="8"/>
      <c r="C154" s="8"/>
      <c r="D154" s="8"/>
      <c r="E154" s="8"/>
      <c r="F154" s="6"/>
      <c r="G154" s="6"/>
      <c r="H154" s="6"/>
      <c r="I154" s="8"/>
      <c r="J154" s="8"/>
      <c r="K154" s="8"/>
      <c r="L154" s="8"/>
      <c r="M154" s="8"/>
      <c r="N154" s="8"/>
      <c r="O154" s="8"/>
      <c r="P154" s="8"/>
      <c r="Q154" s="8"/>
    </row>
    <row r="155" spans="1:17" hidden="1">
      <c r="A155" s="8"/>
      <c r="B155" s="8"/>
      <c r="C155" s="8"/>
      <c r="D155" s="8"/>
      <c r="E155" s="8"/>
      <c r="F155" s="6"/>
      <c r="G155" s="6"/>
      <c r="H155" s="6"/>
      <c r="I155" s="8"/>
      <c r="J155" s="8"/>
      <c r="K155" s="8"/>
      <c r="L155" s="8"/>
      <c r="M155" s="8"/>
      <c r="N155" s="8"/>
      <c r="O155" s="8"/>
      <c r="P155" s="8"/>
      <c r="Q155" s="8"/>
    </row>
    <row r="156" spans="1:17" hidden="1">
      <c r="A156" s="8"/>
      <c r="B156" s="8"/>
      <c r="C156" s="8"/>
      <c r="D156" s="8"/>
      <c r="E156" s="8"/>
      <c r="F156" s="6"/>
      <c r="G156" s="6"/>
      <c r="H156" s="6"/>
      <c r="I156" s="6"/>
      <c r="J156" s="8"/>
      <c r="K156" s="8"/>
      <c r="L156" s="8"/>
      <c r="M156" s="8"/>
      <c r="N156" s="24"/>
      <c r="O156" s="24"/>
      <c r="P156" s="24"/>
      <c r="Q156" s="8"/>
    </row>
    <row r="157" spans="1:17" hidden="1">
      <c r="A157" s="8"/>
      <c r="B157" s="8"/>
      <c r="C157" s="8"/>
      <c r="D157" s="8"/>
      <c r="E157" s="8"/>
      <c r="F157" s="24"/>
      <c r="G157" s="24"/>
      <c r="H157" s="24"/>
      <c r="I157" s="8"/>
      <c r="J157" s="8"/>
      <c r="K157" s="8"/>
      <c r="L157" s="8"/>
      <c r="M157" s="8"/>
      <c r="N157" s="24"/>
      <c r="O157" s="24"/>
      <c r="P157" s="24"/>
      <c r="Q157" s="8"/>
    </row>
    <row r="158" spans="1:17" hidden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24"/>
      <c r="O158" s="24"/>
      <c r="P158" s="24"/>
      <c r="Q158" s="8"/>
    </row>
    <row r="159" spans="1:17" hidden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</row>
    <row r="160" spans="1:17" hidden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</row>
    <row r="161" spans="1:17" hidden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</row>
    <row r="162" spans="1:17" hidden="1">
      <c r="A162" s="8"/>
      <c r="B162" s="12"/>
      <c r="C162" s="13"/>
      <c r="D162" s="14"/>
      <c r="E162" s="14"/>
      <c r="F162" s="15" t="s">
        <v>38</v>
      </c>
      <c r="G162" s="16">
        <f>SUM(C149:H149)</f>
        <v>0</v>
      </c>
      <c r="H162" s="15" t="s">
        <v>39</v>
      </c>
      <c r="I162" s="8"/>
      <c r="J162" s="8"/>
      <c r="K162" s="8"/>
      <c r="L162" s="8"/>
      <c r="M162" s="8"/>
      <c r="N162" s="15" t="s">
        <v>38</v>
      </c>
      <c r="O162" s="16">
        <f>SUM(K149:P149)</f>
        <v>0</v>
      </c>
      <c r="P162" s="15" t="s">
        <v>39</v>
      </c>
      <c r="Q162" s="8"/>
    </row>
    <row r="163" spans="1:17" hidden="1">
      <c r="A163" s="8"/>
      <c r="B163" s="6"/>
      <c r="C163" s="6"/>
      <c r="D163" s="6"/>
      <c r="E163" s="6"/>
      <c r="F163" s="4"/>
      <c r="G163" s="6"/>
      <c r="H163" s="6"/>
      <c r="I163" s="4"/>
      <c r="J163" s="4"/>
      <c r="K163" s="4"/>
      <c r="L163" s="4"/>
      <c r="M163" s="4"/>
      <c r="N163" s="4"/>
      <c r="O163" s="18"/>
      <c r="P163" s="6"/>
      <c r="Q163" s="8"/>
    </row>
    <row r="164" spans="1:17" hidden="1">
      <c r="A164" s="8"/>
      <c r="B164" s="4"/>
      <c r="C164" s="4"/>
      <c r="D164" s="4"/>
      <c r="E164" s="4"/>
      <c r="F164" s="4"/>
      <c r="G164" s="6"/>
      <c r="H164" s="17"/>
      <c r="I164" s="6"/>
      <c r="J164" s="4"/>
      <c r="K164" s="4"/>
      <c r="L164" s="4"/>
      <c r="M164" s="4"/>
      <c r="N164" s="4"/>
      <c r="O164" s="6"/>
      <c r="P164" s="17"/>
      <c r="Q164" s="8"/>
    </row>
    <row r="165" spans="1:17" ht="18.75" hidden="1">
      <c r="A165" s="8"/>
      <c r="B165" s="5">
        <f>'REKOD PRESTASI MURID'!W11</f>
        <v>0</v>
      </c>
      <c r="C165" s="18" t="s">
        <v>44</v>
      </c>
      <c r="D165" s="18"/>
      <c r="E165" s="18"/>
      <c r="F165" s="18"/>
      <c r="G165" s="18"/>
      <c r="H165" s="7"/>
      <c r="I165" s="4"/>
      <c r="J165" s="5">
        <f>'REKOD PRESTASI MURID'!X11</f>
        <v>0</v>
      </c>
      <c r="K165" s="18" t="s">
        <v>45</v>
      </c>
      <c r="L165" s="18"/>
      <c r="M165" s="18"/>
      <c r="N165" s="18"/>
      <c r="O165" s="18"/>
      <c r="P165" s="7"/>
      <c r="Q165" s="8"/>
    </row>
    <row r="166" spans="1:17" hidden="1">
      <c r="A166" s="8"/>
      <c r="B166" s="9" t="s">
        <v>25</v>
      </c>
      <c r="C166" s="10" t="s">
        <v>31</v>
      </c>
      <c r="D166" s="10" t="s">
        <v>32</v>
      </c>
      <c r="E166" s="10" t="s">
        <v>33</v>
      </c>
      <c r="F166" s="10" t="s">
        <v>34</v>
      </c>
      <c r="G166" s="10" t="s">
        <v>35</v>
      </c>
      <c r="H166" s="10" t="s">
        <v>36</v>
      </c>
      <c r="I166" s="8"/>
      <c r="J166" s="9" t="s">
        <v>25</v>
      </c>
      <c r="K166" s="10" t="s">
        <v>31</v>
      </c>
      <c r="L166" s="10" t="s">
        <v>32</v>
      </c>
      <c r="M166" s="10" t="s">
        <v>33</v>
      </c>
      <c r="N166" s="10" t="s">
        <v>34</v>
      </c>
      <c r="O166" s="10" t="s">
        <v>35</v>
      </c>
      <c r="P166" s="10" t="s">
        <v>36</v>
      </c>
      <c r="Q166" s="8"/>
    </row>
    <row r="167" spans="1:17" hidden="1">
      <c r="A167" s="8"/>
      <c r="B167" s="11" t="s">
        <v>37</v>
      </c>
      <c r="C167" s="11">
        <f>COUNTIF('REKOD PRESTASI MURID'!$W$12:$W$65,1)</f>
        <v>0</v>
      </c>
      <c r="D167" s="11">
        <f>COUNTIF('REKOD PRESTASI MURID'!$W$12:$W$65,2)</f>
        <v>0</v>
      </c>
      <c r="E167" s="11">
        <f>COUNTIF('REKOD PRESTASI MURID'!$W$12:$W$65,3)</f>
        <v>0</v>
      </c>
      <c r="F167" s="11">
        <f>COUNTIF('REKOD PRESTASI MURID'!$W$12:$W$65,4)</f>
        <v>0</v>
      </c>
      <c r="G167" s="11">
        <f>COUNTIF('REKOD PRESTASI MURID'!$W$12:$W$65,5)</f>
        <v>0</v>
      </c>
      <c r="H167" s="11">
        <f>COUNTIF('REKOD PRESTASI MURID'!$W$12:$W$65,6)</f>
        <v>0</v>
      </c>
      <c r="I167" s="8"/>
      <c r="J167" s="11" t="s">
        <v>37</v>
      </c>
      <c r="K167" s="11">
        <f>COUNTIF('REKOD PRESTASI MURID'!$X$12:$X$65,1)</f>
        <v>0</v>
      </c>
      <c r="L167" s="11">
        <f>COUNTIF('REKOD PRESTASI MURID'!$X$12:$X$65,2)</f>
        <v>0</v>
      </c>
      <c r="M167" s="11">
        <f>COUNTIF('REKOD PRESTASI MURID'!$X$12:$X$65,3)</f>
        <v>0</v>
      </c>
      <c r="N167" s="11">
        <f>COUNTIF('REKOD PRESTASI MURID'!$X$12:$X$65,4)</f>
        <v>0</v>
      </c>
      <c r="O167" s="11">
        <f>COUNTIF('REKOD PRESTASI MURID'!$X$12:$X$65,5)</f>
        <v>0</v>
      </c>
      <c r="P167" s="11">
        <f>COUNTIF('REKOD PRESTASI MURID'!$X$12:$X$65,6)</f>
        <v>0</v>
      </c>
      <c r="Q167" s="8"/>
    </row>
    <row r="168" spans="1:17" hidden="1">
      <c r="A168" s="8"/>
      <c r="B168" s="19"/>
      <c r="C168" s="19"/>
      <c r="D168" s="19"/>
      <c r="E168" s="19"/>
      <c r="F168" s="19"/>
      <c r="G168" s="19"/>
      <c r="H168" s="19"/>
      <c r="I168" s="8"/>
      <c r="J168" s="19"/>
      <c r="K168" s="19"/>
      <c r="L168" s="19"/>
      <c r="M168" s="19"/>
      <c r="N168" s="19"/>
      <c r="O168" s="19"/>
      <c r="P168" s="19"/>
      <c r="Q168" s="8"/>
    </row>
    <row r="169" spans="1:17" hidden="1">
      <c r="A169" s="8"/>
      <c r="B169" s="19"/>
      <c r="C169" s="19"/>
      <c r="D169" s="19"/>
      <c r="E169" s="19"/>
      <c r="F169" s="19"/>
      <c r="G169" s="19"/>
      <c r="H169" s="19"/>
      <c r="I169" s="8"/>
      <c r="J169" s="19"/>
      <c r="K169" s="19"/>
      <c r="L169" s="19"/>
      <c r="M169" s="19"/>
      <c r="N169" s="19"/>
      <c r="O169" s="19"/>
      <c r="P169" s="19"/>
      <c r="Q169" s="8"/>
    </row>
    <row r="170" spans="1:17" hidden="1">
      <c r="A170" s="8"/>
      <c r="B170" s="19"/>
      <c r="C170" s="19"/>
      <c r="D170" s="19"/>
      <c r="E170" s="19"/>
      <c r="F170" s="19"/>
      <c r="G170" s="19"/>
      <c r="H170" s="19"/>
      <c r="I170" s="8"/>
      <c r="J170" s="19"/>
      <c r="K170" s="19"/>
      <c r="L170" s="19"/>
      <c r="M170" s="19"/>
      <c r="N170" s="19"/>
      <c r="O170" s="19"/>
      <c r="P170" s="19"/>
      <c r="Q170" s="8"/>
    </row>
    <row r="171" spans="1:17" hidden="1">
      <c r="A171" s="8"/>
      <c r="B171" s="19"/>
      <c r="C171" s="19"/>
      <c r="D171" s="19"/>
      <c r="E171" s="19"/>
      <c r="F171" s="19"/>
      <c r="G171" s="19"/>
      <c r="H171" s="19"/>
      <c r="I171" s="8"/>
      <c r="J171" s="19"/>
      <c r="K171" s="19"/>
      <c r="L171" s="19"/>
      <c r="M171" s="19"/>
      <c r="N171" s="19"/>
      <c r="O171" s="19"/>
      <c r="P171" s="19"/>
      <c r="Q171" s="8"/>
    </row>
    <row r="172" spans="1:17" hidden="1">
      <c r="A172" s="8"/>
      <c r="B172" s="19"/>
      <c r="C172" s="19"/>
      <c r="D172" s="19"/>
      <c r="E172" s="19"/>
      <c r="F172" s="19"/>
      <c r="G172" s="19"/>
      <c r="H172" s="19"/>
      <c r="I172" s="8"/>
      <c r="J172" s="19"/>
      <c r="K172" s="19"/>
      <c r="L172" s="19"/>
      <c r="M172" s="19"/>
      <c r="N172" s="19"/>
      <c r="O172" s="19"/>
      <c r="P172" s="19"/>
      <c r="Q172" s="8"/>
    </row>
    <row r="173" spans="1:17" hidden="1">
      <c r="A173" s="8"/>
      <c r="B173" s="19"/>
      <c r="C173" s="19"/>
      <c r="D173" s="19"/>
      <c r="E173" s="19"/>
      <c r="F173" s="19"/>
      <c r="G173" s="19"/>
      <c r="H173" s="19"/>
      <c r="I173" s="8"/>
      <c r="J173" s="19"/>
      <c r="K173" s="19"/>
      <c r="L173" s="19"/>
      <c r="M173" s="19"/>
      <c r="N173" s="19"/>
      <c r="O173" s="19"/>
      <c r="P173" s="19"/>
      <c r="Q173" s="8"/>
    </row>
    <row r="174" spans="1:17" hidden="1">
      <c r="A174" s="8"/>
      <c r="B174" s="19"/>
      <c r="C174" s="19"/>
      <c r="D174" s="19"/>
      <c r="E174" s="19"/>
      <c r="F174" s="19"/>
      <c r="G174" s="19"/>
      <c r="H174" s="19"/>
      <c r="I174" s="8"/>
      <c r="J174" s="19"/>
      <c r="K174" s="19"/>
      <c r="L174" s="19"/>
      <c r="M174" s="19"/>
      <c r="N174" s="19"/>
      <c r="O174" s="19"/>
      <c r="P174" s="19"/>
      <c r="Q174" s="8"/>
    </row>
    <row r="175" spans="1:17" hidden="1">
      <c r="A175" s="8"/>
      <c r="B175" s="19"/>
      <c r="C175" s="19"/>
      <c r="D175" s="19"/>
      <c r="E175" s="19"/>
      <c r="F175" s="19"/>
      <c r="G175" s="19"/>
      <c r="H175" s="19"/>
      <c r="I175" s="8"/>
      <c r="J175" s="19"/>
      <c r="K175" s="19"/>
      <c r="L175" s="19"/>
      <c r="M175" s="19"/>
      <c r="N175" s="19"/>
      <c r="O175" s="19"/>
      <c r="P175" s="19"/>
      <c r="Q175" s="8"/>
    </row>
    <row r="176" spans="1:17" hidden="1">
      <c r="A176" s="8"/>
      <c r="B176" s="19"/>
      <c r="C176" s="19"/>
      <c r="D176" s="19"/>
      <c r="E176" s="19"/>
      <c r="F176" s="19"/>
      <c r="G176" s="19"/>
      <c r="H176" s="19"/>
      <c r="I176" s="8"/>
      <c r="J176" s="19"/>
      <c r="K176" s="19"/>
      <c r="L176" s="19"/>
      <c r="M176" s="19"/>
      <c r="N176" s="19"/>
      <c r="O176" s="19"/>
      <c r="P176" s="19"/>
      <c r="Q176" s="8"/>
    </row>
    <row r="177" spans="1:17" hidden="1">
      <c r="A177" s="8"/>
      <c r="B177" s="19"/>
      <c r="C177" s="19"/>
      <c r="D177" s="19"/>
      <c r="E177" s="19"/>
      <c r="F177" s="19"/>
      <c r="G177" s="19"/>
      <c r="H177" s="19"/>
      <c r="I177" s="8"/>
      <c r="J177" s="19"/>
      <c r="K177" s="19"/>
      <c r="L177" s="19"/>
      <c r="M177" s="19"/>
      <c r="N177" s="19"/>
      <c r="O177" s="19"/>
      <c r="P177" s="19"/>
      <c r="Q177" s="8"/>
    </row>
    <row r="178" spans="1:17" hidden="1">
      <c r="A178" s="8"/>
      <c r="B178" s="19"/>
      <c r="C178" s="19"/>
      <c r="D178" s="19"/>
      <c r="E178" s="19"/>
      <c r="F178" s="19"/>
      <c r="G178" s="19"/>
      <c r="H178" s="19"/>
      <c r="I178" s="8"/>
      <c r="J178" s="19"/>
      <c r="K178" s="19"/>
      <c r="L178" s="19"/>
      <c r="M178" s="19"/>
      <c r="N178" s="19"/>
      <c r="O178" s="19"/>
      <c r="P178" s="19"/>
      <c r="Q178" s="8"/>
    </row>
    <row r="179" spans="1:17" hidden="1">
      <c r="A179" s="8"/>
      <c r="B179" s="19"/>
      <c r="C179" s="19"/>
      <c r="D179" s="19"/>
      <c r="E179" s="19"/>
      <c r="F179" s="19"/>
      <c r="G179" s="19"/>
      <c r="H179" s="19"/>
      <c r="I179" s="8"/>
      <c r="J179" s="19"/>
      <c r="K179" s="19"/>
      <c r="L179" s="19"/>
      <c r="M179" s="19"/>
      <c r="N179" s="19"/>
      <c r="O179" s="19"/>
      <c r="P179" s="19"/>
      <c r="Q179" s="8"/>
    </row>
    <row r="180" spans="1:17" hidden="1">
      <c r="A180" s="8"/>
      <c r="B180" s="19"/>
      <c r="C180" s="19"/>
      <c r="D180" s="19"/>
      <c r="E180" s="19"/>
      <c r="F180" s="15" t="s">
        <v>38</v>
      </c>
      <c r="G180" s="16">
        <f>SUM(C167:H167)</f>
        <v>0</v>
      </c>
      <c r="H180" s="15" t="s">
        <v>39</v>
      </c>
      <c r="I180" s="14"/>
      <c r="J180" s="19"/>
      <c r="K180" s="19"/>
      <c r="L180" s="19"/>
      <c r="M180" s="19"/>
      <c r="N180" s="15" t="s">
        <v>38</v>
      </c>
      <c r="O180" s="16">
        <f>SUM(K167:P167)</f>
        <v>0</v>
      </c>
      <c r="P180" s="15" t="s">
        <v>39</v>
      </c>
      <c r="Q180" s="8"/>
    </row>
    <row r="181" spans="1:17" hidden="1">
      <c r="A181" s="8"/>
      <c r="B181" s="8"/>
      <c r="C181" s="8"/>
      <c r="D181" s="8"/>
      <c r="E181" s="8"/>
      <c r="F181" s="8"/>
      <c r="G181" s="14"/>
      <c r="H181" s="20"/>
      <c r="I181" s="14"/>
      <c r="J181" s="8"/>
      <c r="K181" s="8"/>
      <c r="L181" s="8"/>
      <c r="M181" s="8"/>
      <c r="N181" s="8"/>
      <c r="O181" s="14"/>
      <c r="P181" s="20"/>
      <c r="Q181" s="8"/>
    </row>
    <row r="182" spans="1:17" hidden="1">
      <c r="A182" s="8"/>
      <c r="B182" s="8"/>
      <c r="C182" s="8"/>
      <c r="D182" s="8"/>
      <c r="E182" s="8"/>
      <c r="F182" s="8"/>
      <c r="G182" s="14"/>
      <c r="H182" s="20"/>
      <c r="I182" s="14"/>
      <c r="J182" s="8"/>
      <c r="K182" s="8"/>
      <c r="L182" s="8"/>
      <c r="M182" s="8"/>
      <c r="N182" s="8"/>
      <c r="O182" s="14"/>
      <c r="P182" s="20"/>
      <c r="Q182" s="8"/>
    </row>
    <row r="183" spans="1:17" ht="18.75" hidden="1">
      <c r="A183" s="8"/>
      <c r="B183" s="25">
        <f>'REKOD PRESTASI MURID'!Y11</f>
        <v>0</v>
      </c>
      <c r="C183" s="25" t="s">
        <v>46</v>
      </c>
      <c r="D183" s="25"/>
      <c r="E183" s="25"/>
      <c r="F183" s="25"/>
      <c r="G183" s="25"/>
      <c r="H183" s="25"/>
      <c r="I183" s="14"/>
      <c r="J183" s="5">
        <f>'REKOD PRESTASI MURID'!Z11</f>
        <v>0</v>
      </c>
      <c r="K183" s="18" t="s">
        <v>47</v>
      </c>
      <c r="L183" s="18"/>
      <c r="M183" s="18"/>
      <c r="N183" s="26"/>
      <c r="O183" s="27"/>
      <c r="P183" s="12"/>
      <c r="Q183" s="8"/>
    </row>
    <row r="184" spans="1:17" hidden="1">
      <c r="A184" s="8"/>
      <c r="B184" s="9" t="s">
        <v>25</v>
      </c>
      <c r="C184" s="10" t="s">
        <v>31</v>
      </c>
      <c r="D184" s="10" t="s">
        <v>32</v>
      </c>
      <c r="E184" s="10" t="s">
        <v>33</v>
      </c>
      <c r="F184" s="10" t="s">
        <v>34</v>
      </c>
      <c r="G184" s="10" t="s">
        <v>35</v>
      </c>
      <c r="H184" s="10" t="s">
        <v>36</v>
      </c>
      <c r="I184" s="8"/>
      <c r="J184" s="9" t="s">
        <v>25</v>
      </c>
      <c r="K184" s="10" t="s">
        <v>31</v>
      </c>
      <c r="L184" s="10" t="s">
        <v>32</v>
      </c>
      <c r="M184" s="10" t="s">
        <v>33</v>
      </c>
      <c r="N184" s="10" t="s">
        <v>34</v>
      </c>
      <c r="O184" s="10" t="s">
        <v>35</v>
      </c>
      <c r="P184" s="10" t="s">
        <v>36</v>
      </c>
      <c r="Q184" s="8"/>
    </row>
    <row r="185" spans="1:17" hidden="1">
      <c r="A185" s="8"/>
      <c r="B185" s="11" t="s">
        <v>37</v>
      </c>
      <c r="C185" s="11">
        <f>COUNTIF('REKOD PRESTASI MURID'!$Y$12:$Y$65,1)</f>
        <v>0</v>
      </c>
      <c r="D185" s="11">
        <f>COUNTIF('REKOD PRESTASI MURID'!$Y$12:$Y$65,2)</f>
        <v>0</v>
      </c>
      <c r="E185" s="11">
        <f>COUNTIF('REKOD PRESTASI MURID'!$Y$12:$Y$65,3)</f>
        <v>0</v>
      </c>
      <c r="F185" s="11">
        <f>COUNTIF('REKOD PRESTASI MURID'!$Y$12:$Y$65,4)</f>
        <v>0</v>
      </c>
      <c r="G185" s="11">
        <f>COUNTIF('REKOD PRESTASI MURID'!$Y$12:$Y$65,5)</f>
        <v>0</v>
      </c>
      <c r="H185" s="11">
        <f>COUNTIF('REKOD PRESTASI MURID'!$Y$12:$Y$65,6)</f>
        <v>0</v>
      </c>
      <c r="I185" s="8"/>
      <c r="J185" s="11" t="s">
        <v>37</v>
      </c>
      <c r="K185" s="11">
        <f>COUNTIF('REKOD PRESTASI MURID'!$Z$12:$Z$65,1)</f>
        <v>0</v>
      </c>
      <c r="L185" s="11">
        <f>COUNTIF('REKOD PRESTASI MURID'!$Z$12:$Z$65,2)</f>
        <v>0</v>
      </c>
      <c r="M185" s="11">
        <f>COUNTIF('REKOD PRESTASI MURID'!$Z$12:$Z$65,3)</f>
        <v>0</v>
      </c>
      <c r="N185" s="11">
        <f>COUNTIF('REKOD PRESTASI MURID'!$Z$12:$Z$65,4)</f>
        <v>0</v>
      </c>
      <c r="O185" s="11">
        <f>COUNTIF('REKOD PRESTASI MURID'!$Z$12:$Z$65,5)</f>
        <v>0</v>
      </c>
      <c r="P185" s="11">
        <f>COUNTIF('REKOD PRESTASI MURID'!$Z$12:$Z$65,6)</f>
        <v>0</v>
      </c>
      <c r="Q185" s="8"/>
    </row>
    <row r="186" spans="1:17" hidden="1">
      <c r="A186" s="8"/>
      <c r="B186" s="19"/>
      <c r="C186" s="19"/>
      <c r="D186" s="19"/>
      <c r="E186" s="19"/>
      <c r="F186" s="19"/>
      <c r="G186" s="19"/>
      <c r="H186" s="19"/>
      <c r="I186" s="8"/>
      <c r="J186" s="19"/>
      <c r="K186" s="19"/>
      <c r="L186" s="19"/>
      <c r="M186" s="19"/>
      <c r="N186" s="19"/>
      <c r="O186" s="19"/>
      <c r="P186" s="19"/>
      <c r="Q186" s="8"/>
    </row>
    <row r="187" spans="1:17" hidden="1">
      <c r="A187" s="8"/>
      <c r="B187" s="19"/>
      <c r="C187" s="19"/>
      <c r="D187" s="19"/>
      <c r="E187" s="19"/>
      <c r="F187" s="19"/>
      <c r="G187" s="19"/>
      <c r="H187" s="19"/>
      <c r="I187" s="8"/>
      <c r="J187" s="19"/>
      <c r="K187" s="19"/>
      <c r="L187" s="19"/>
      <c r="M187" s="19"/>
      <c r="N187" s="19"/>
      <c r="O187" s="19"/>
      <c r="P187" s="19"/>
      <c r="Q187" s="8"/>
    </row>
    <row r="188" spans="1:17" hidden="1">
      <c r="A188" s="8"/>
      <c r="B188" s="19"/>
      <c r="C188" s="19"/>
      <c r="D188" s="19"/>
      <c r="E188" s="19"/>
      <c r="F188" s="19"/>
      <c r="G188" s="19"/>
      <c r="H188" s="19"/>
      <c r="I188" s="8"/>
      <c r="J188" s="19"/>
      <c r="K188" s="19"/>
      <c r="L188" s="19"/>
      <c r="M188" s="19"/>
      <c r="N188" s="19"/>
      <c r="O188" s="19"/>
      <c r="P188" s="19"/>
      <c r="Q188" s="8"/>
    </row>
    <row r="189" spans="1:17" hidden="1">
      <c r="A189" s="8"/>
      <c r="B189" s="19"/>
      <c r="C189" s="19"/>
      <c r="D189" s="19"/>
      <c r="E189" s="19"/>
      <c r="F189" s="19"/>
      <c r="G189" s="19"/>
      <c r="H189" s="19"/>
      <c r="I189" s="8"/>
      <c r="J189" s="19"/>
      <c r="K189" s="19"/>
      <c r="L189" s="19"/>
      <c r="M189" s="19"/>
      <c r="N189" s="19"/>
      <c r="O189" s="19"/>
      <c r="P189" s="19"/>
      <c r="Q189" s="8"/>
    </row>
    <row r="190" spans="1:17" hidden="1">
      <c r="A190" s="8"/>
      <c r="B190" s="19"/>
      <c r="C190" s="19"/>
      <c r="D190" s="19"/>
      <c r="E190" s="19"/>
      <c r="F190" s="19"/>
      <c r="G190" s="19"/>
      <c r="H190" s="19"/>
      <c r="I190" s="8"/>
      <c r="J190" s="19"/>
      <c r="K190" s="19"/>
      <c r="L190" s="19"/>
      <c r="M190" s="19"/>
      <c r="N190" s="19"/>
      <c r="O190" s="19"/>
      <c r="P190" s="19"/>
      <c r="Q190" s="8"/>
    </row>
    <row r="191" spans="1:17" hidden="1">
      <c r="A191" s="8"/>
      <c r="B191" s="19"/>
      <c r="C191" s="19"/>
      <c r="D191" s="19"/>
      <c r="E191" s="19"/>
      <c r="F191" s="19"/>
      <c r="G191" s="19"/>
      <c r="H191" s="19"/>
      <c r="I191" s="8"/>
      <c r="J191" s="19"/>
      <c r="K191" s="19"/>
      <c r="L191" s="19"/>
      <c r="M191" s="19"/>
      <c r="N191" s="19"/>
      <c r="O191" s="19"/>
      <c r="P191" s="19"/>
      <c r="Q191" s="8"/>
    </row>
    <row r="192" spans="1:17" hidden="1">
      <c r="A192" s="8"/>
      <c r="B192" s="19"/>
      <c r="C192" s="19"/>
      <c r="D192" s="19"/>
      <c r="E192" s="19"/>
      <c r="F192" s="19"/>
      <c r="G192" s="19"/>
      <c r="H192" s="19"/>
      <c r="I192" s="8"/>
      <c r="J192" s="19"/>
      <c r="K192" s="19"/>
      <c r="L192" s="19"/>
      <c r="M192" s="19"/>
      <c r="N192" s="19"/>
      <c r="O192" s="19"/>
      <c r="P192" s="19"/>
      <c r="Q192" s="8"/>
    </row>
    <row r="193" spans="1:17" hidden="1">
      <c r="A193" s="8"/>
      <c r="B193" s="19"/>
      <c r="C193" s="19"/>
      <c r="D193" s="19"/>
      <c r="E193" s="19"/>
      <c r="F193" s="19"/>
      <c r="G193" s="19"/>
      <c r="H193" s="19"/>
      <c r="I193" s="8"/>
      <c r="J193" s="19"/>
      <c r="K193" s="19"/>
      <c r="L193" s="19"/>
      <c r="M193" s="19"/>
      <c r="N193" s="19"/>
      <c r="O193" s="19"/>
      <c r="P193" s="19"/>
      <c r="Q193" s="8"/>
    </row>
    <row r="194" spans="1:17" hidden="1">
      <c r="A194" s="8"/>
      <c r="B194" s="19"/>
      <c r="C194" s="19"/>
      <c r="D194" s="19"/>
      <c r="E194" s="19"/>
      <c r="F194" s="19"/>
      <c r="G194" s="19"/>
      <c r="H194" s="19"/>
      <c r="I194" s="8"/>
      <c r="J194" s="19"/>
      <c r="K194" s="19"/>
      <c r="L194" s="19"/>
      <c r="M194" s="19"/>
      <c r="N194" s="19"/>
      <c r="O194" s="19"/>
      <c r="P194" s="19"/>
      <c r="Q194" s="8"/>
    </row>
    <row r="195" spans="1:17" hidden="1">
      <c r="A195" s="8"/>
      <c r="B195" s="19"/>
      <c r="C195" s="19"/>
      <c r="D195" s="19"/>
      <c r="E195" s="19"/>
      <c r="F195" s="19"/>
      <c r="G195" s="19"/>
      <c r="H195" s="19"/>
      <c r="I195" s="8"/>
      <c r="J195" s="19"/>
      <c r="K195" s="19"/>
      <c r="L195" s="19"/>
      <c r="M195" s="19"/>
      <c r="N195" s="19"/>
      <c r="O195" s="19"/>
      <c r="P195" s="19"/>
      <c r="Q195" s="8"/>
    </row>
    <row r="196" spans="1:17" hidden="1">
      <c r="A196" s="8"/>
      <c r="B196" s="19"/>
      <c r="C196" s="19"/>
      <c r="D196" s="19"/>
      <c r="E196" s="19"/>
      <c r="F196" s="19"/>
      <c r="G196" s="19"/>
      <c r="H196" s="19"/>
      <c r="I196" s="8"/>
      <c r="J196" s="19"/>
      <c r="K196" s="19"/>
      <c r="L196" s="19"/>
      <c r="M196" s="19"/>
      <c r="N196" s="19"/>
      <c r="O196" s="19"/>
      <c r="P196" s="19"/>
      <c r="Q196" s="8"/>
    </row>
    <row r="197" spans="1:17" hidden="1">
      <c r="A197" s="8"/>
      <c r="B197" s="19"/>
      <c r="C197" s="19"/>
      <c r="D197" s="19"/>
      <c r="E197" s="19"/>
      <c r="F197" s="19"/>
      <c r="G197" s="19"/>
      <c r="H197" s="19"/>
      <c r="I197" s="8"/>
      <c r="J197" s="19"/>
      <c r="K197" s="19"/>
      <c r="L197" s="19"/>
      <c r="M197" s="19"/>
      <c r="N197" s="19"/>
      <c r="O197" s="19"/>
      <c r="P197" s="19"/>
      <c r="Q197" s="8"/>
    </row>
    <row r="198" spans="1:17" hidden="1">
      <c r="A198" s="8"/>
      <c r="B198" s="19"/>
      <c r="C198" s="19"/>
      <c r="D198" s="19"/>
      <c r="E198" s="19"/>
      <c r="F198" s="15" t="s">
        <v>38</v>
      </c>
      <c r="G198" s="16">
        <f>SUM(C185:H185)</f>
        <v>0</v>
      </c>
      <c r="H198" s="15" t="s">
        <v>39</v>
      </c>
      <c r="I198" s="14"/>
      <c r="J198" s="19"/>
      <c r="K198" s="19"/>
      <c r="L198" s="19"/>
      <c r="M198" s="19"/>
      <c r="N198" s="15" t="s">
        <v>38</v>
      </c>
      <c r="O198" s="16">
        <f>SUM(K185:P185)</f>
        <v>0</v>
      </c>
      <c r="P198" s="15" t="s">
        <v>39</v>
      </c>
      <c r="Q198" s="14"/>
    </row>
    <row r="199" spans="1:17" hidden="1">
      <c r="A199" s="8"/>
      <c r="B199" s="8"/>
      <c r="C199" s="8"/>
      <c r="D199" s="8"/>
      <c r="E199" s="8"/>
      <c r="F199" s="8"/>
      <c r="G199" s="14"/>
      <c r="H199" s="165"/>
      <c r="I199" s="14"/>
      <c r="J199" s="8"/>
      <c r="K199" s="8"/>
      <c r="L199" s="8"/>
      <c r="M199" s="8"/>
      <c r="N199" s="8"/>
      <c r="O199" s="14"/>
      <c r="P199" s="165"/>
      <c r="Q199" s="14"/>
    </row>
    <row r="200" spans="1:17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</row>
    <row r="201" spans="1:17" ht="18.75" hidden="1">
      <c r="A201" s="8"/>
      <c r="B201" s="28" t="s">
        <v>11</v>
      </c>
      <c r="C201" s="29"/>
      <c r="D201" s="29"/>
      <c r="E201" s="29"/>
      <c r="F201" s="29"/>
      <c r="G201" s="29"/>
      <c r="H201" s="30"/>
      <c r="I201" s="8"/>
      <c r="J201" s="8"/>
      <c r="K201" s="8"/>
      <c r="L201" s="8"/>
      <c r="M201" s="8"/>
      <c r="N201" s="8"/>
      <c r="O201" s="8"/>
      <c r="P201" s="8"/>
      <c r="Q201" s="8"/>
    </row>
    <row r="202" spans="1:17" hidden="1">
      <c r="A202" s="8"/>
      <c r="B202" s="9" t="s">
        <v>25</v>
      </c>
      <c r="C202" s="10" t="s">
        <v>31</v>
      </c>
      <c r="D202" s="10" t="s">
        <v>32</v>
      </c>
      <c r="E202" s="10" t="s">
        <v>33</v>
      </c>
      <c r="F202" s="10" t="s">
        <v>34</v>
      </c>
      <c r="G202" s="10" t="s">
        <v>35</v>
      </c>
      <c r="H202" s="10" t="s">
        <v>36</v>
      </c>
      <c r="I202" s="8"/>
      <c r="J202" s="8"/>
      <c r="K202" s="8"/>
      <c r="L202" s="8"/>
      <c r="M202" s="8"/>
      <c r="N202" s="8"/>
      <c r="O202" s="8"/>
      <c r="P202" s="8"/>
      <c r="Q202" s="8"/>
    </row>
    <row r="203" spans="1:17" hidden="1">
      <c r="A203" s="8"/>
      <c r="B203" s="11" t="s">
        <v>37</v>
      </c>
      <c r="C203" s="11">
        <f>COUNTIF('REKOD PRESTASI MURID'!$AD$12:$AD$65,1)</f>
        <v>0</v>
      </c>
      <c r="D203" s="11">
        <f>COUNTIF('REKOD PRESTASI MURID'!$AD$12:$AD$65,2)</f>
        <v>0</v>
      </c>
      <c r="E203" s="11">
        <f>COUNTIF('REKOD PRESTASI MURID'!$AD$12:$AD$65,3)</f>
        <v>0</v>
      </c>
      <c r="F203" s="11">
        <f>COUNTIF('REKOD PRESTASI MURID'!$AD$12:$AD$65,4)</f>
        <v>5</v>
      </c>
      <c r="G203" s="11">
        <f>COUNTIF('REKOD PRESTASI MURID'!$AD$12:$AD$65,5)</f>
        <v>19</v>
      </c>
      <c r="H203" s="11">
        <f>COUNTIF('REKOD PRESTASI MURID'!$AD$12:$AD$65,6)</f>
        <v>6</v>
      </c>
      <c r="I203" s="8"/>
      <c r="J203" s="8"/>
      <c r="K203" s="8"/>
      <c r="L203" s="8"/>
      <c r="M203" s="8"/>
      <c r="N203" s="8"/>
      <c r="O203" s="8"/>
      <c r="P203" s="8"/>
      <c r="Q203" s="8"/>
    </row>
    <row r="204" spans="1:17" hidden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</row>
    <row r="205" spans="1:17" hidden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</row>
    <row r="206" spans="1:17" hidden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</row>
    <row r="207" spans="1:17" hidden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</row>
    <row r="208" spans="1:17" hidden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</row>
    <row r="209" spans="1:17" hidden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</row>
    <row r="210" spans="1:17" hidden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</row>
    <row r="211" spans="1:17" hidden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</row>
    <row r="212" spans="1:17" hidden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</row>
    <row r="213" spans="1:17" hidden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</row>
    <row r="214" spans="1:17" hidden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</row>
    <row r="215" spans="1:17" hidden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</row>
    <row r="216" spans="1:17" hidden="1">
      <c r="A216" s="8"/>
      <c r="B216" s="8"/>
      <c r="C216" s="8"/>
      <c r="D216" s="8"/>
      <c r="E216" s="8"/>
      <c r="F216" s="15" t="s">
        <v>38</v>
      </c>
      <c r="G216" s="16">
        <f>SUM(C203:H203)</f>
        <v>30</v>
      </c>
      <c r="H216" s="15" t="s">
        <v>39</v>
      </c>
      <c r="I216" s="8"/>
      <c r="J216" s="8"/>
      <c r="K216" s="8"/>
      <c r="L216" s="8"/>
      <c r="M216" s="8"/>
      <c r="N216" s="8"/>
      <c r="O216" s="8"/>
      <c r="P216" s="8"/>
      <c r="Q216" s="8"/>
    </row>
  </sheetData>
  <mergeCells count="1">
    <mergeCell ref="A1:Q2"/>
  </mergeCells>
  <printOptions horizontalCentered="1"/>
  <pageMargins left="0.2361111111111111" right="0.2361111111111111" top="0.74791666666666667" bottom="0.74791666666666667" header="0.31458333333333333" footer="0.31458333333333333"/>
  <pageSetup paperSize="9" scale="55" fitToHeight="0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PANDUAN</vt:lpstr>
      <vt:lpstr>REKOD PRESTASI MURID</vt:lpstr>
      <vt:lpstr>LAPORAN MURID (INDIVIDU)</vt:lpstr>
      <vt:lpstr>DATA PERNYATAAN TAHAP PGUASAAN </vt:lpstr>
      <vt:lpstr>GRAF PELAPORAN</vt:lpstr>
      <vt:lpstr>'DATA PERNYATAAN TAHAP PGUASAAN '!Print_Area</vt:lpstr>
      <vt:lpstr>'GRAF PELAPORAN'!Print_Area</vt:lpstr>
      <vt:lpstr>'LAPORAN MURID (INDIVIDU)'!Print_Area</vt:lpstr>
      <vt:lpstr>PANDUAN!Print_Area</vt:lpstr>
      <vt:lpstr>'REKOD PRESTASI MURID'!Print_Area</vt:lpstr>
      <vt:lpstr>'DATA PERNYATAAN TAHAP PGUASAAN '!Print_Titles</vt:lpstr>
      <vt:lpstr>'GRAF PELAPORAN'!Print_Titles</vt:lpstr>
      <vt:lpstr>'REKOD PRESTASI MURID'!Print_Titles</vt:lpstr>
    </vt:vector>
  </TitlesOfParts>
  <Company>Acer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Windows User</cp:lastModifiedBy>
  <cp:revision/>
  <cp:lastPrinted>2018-05-04T06:59:20Z</cp:lastPrinted>
  <dcterms:created xsi:type="dcterms:W3CDTF">2016-04-25T12:26:07Z</dcterms:created>
  <dcterms:modified xsi:type="dcterms:W3CDTF">2018-05-07T08:24:47Z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1033-9.1.0.4058</vt:lpwstr>
  </property>
</Properties>
</file>